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9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Results!$A$1:$L$69</definedName>
  </definedNames>
  <calcPr calcId="162913"/>
</workbook>
</file>

<file path=xl/calcChain.xml><?xml version="1.0" encoding="utf-8"?>
<calcChain xmlns="http://schemas.openxmlformats.org/spreadsheetml/2006/main">
  <c r="O10" i="2" l="1"/>
  <c r="O11" i="2"/>
  <c r="O12" i="2"/>
  <c r="O13" i="2"/>
  <c r="O14" i="2"/>
  <c r="L14" i="2" s="1"/>
  <c r="O15" i="2"/>
  <c r="O16" i="2"/>
  <c r="O17" i="2"/>
  <c r="O18" i="2"/>
  <c r="O19" i="2"/>
  <c r="O20" i="2"/>
  <c r="O21" i="2"/>
  <c r="O22" i="2"/>
  <c r="L36" i="2" s="1"/>
  <c r="O23" i="2"/>
  <c r="O24" i="2"/>
  <c r="O25" i="2"/>
  <c r="O26" i="2"/>
  <c r="O27" i="2"/>
  <c r="O28" i="2"/>
  <c r="O29" i="2"/>
  <c r="O30" i="2"/>
  <c r="L44" i="2" s="1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9" i="2"/>
  <c r="L9" i="2" s="1"/>
  <c r="N58" i="2"/>
  <c r="L19" i="2" s="1"/>
  <c r="L18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K57" i="2"/>
  <c r="K58" i="2"/>
  <c r="K59" i="2"/>
  <c r="K60" i="2"/>
  <c r="L45" i="2"/>
  <c r="L46" i="2"/>
  <c r="L47" i="2"/>
  <c r="L48" i="2"/>
  <c r="L49" i="2"/>
  <c r="L50" i="2"/>
  <c r="L51" i="2"/>
  <c r="L55" i="2"/>
  <c r="L11" i="2"/>
  <c r="L12" i="2"/>
  <c r="L13" i="2"/>
  <c r="L15" i="2"/>
  <c r="L35" i="2"/>
  <c r="L37" i="2"/>
  <c r="L38" i="2"/>
  <c r="L39" i="2"/>
  <c r="L40" i="2"/>
  <c r="L41" i="2"/>
  <c r="L42" i="2"/>
  <c r="L43" i="2"/>
  <c r="L52" i="2"/>
  <c r="L53" i="2"/>
  <c r="L10" i="2"/>
  <c r="J60" i="2"/>
  <c r="J59" i="2"/>
  <c r="J58" i="2"/>
  <c r="J57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C60" i="2"/>
  <c r="C59" i="2"/>
  <c r="C58" i="2"/>
  <c r="C57" i="2"/>
  <c r="L17" i="2" l="1"/>
  <c r="L16" i="2"/>
  <c r="L60" i="2" s="1"/>
  <c r="L21" i="2"/>
  <c r="L20" i="2"/>
  <c r="L58" i="2" l="1"/>
  <c r="L57" i="2"/>
  <c r="L59" i="2"/>
</calcChain>
</file>

<file path=xl/sharedStrings.xml><?xml version="1.0" encoding="utf-8"?>
<sst xmlns="http://schemas.openxmlformats.org/spreadsheetml/2006/main" count="130" uniqueCount="98">
  <si>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</si>
  <si>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</si>
  <si>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</si>
  <si>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</si>
  <si>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</si>
  <si>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</si>
  <si>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</si>
  <si>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</si>
  <si>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</si>
  <si>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</si>
  <si>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</si>
  <si>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</si>
  <si>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</si>
  <si>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</si>
  <si>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</si>
  <si>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</si>
  <si>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</si>
  <si>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</si>
  <si>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</si>
  <si>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</si>
  <si>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</si>
  <si>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</si>
  <si>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</si>
  <si>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</si>
  <si>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</si>
  <si>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</si>
  <si>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</si>
  <si>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</si>
  <si>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</si>
  <si>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</si>
  <si>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t>Ethanol Yld    (gal/bu)</t>
  </si>
  <si>
    <t>YIELD, PROTEIN, OIL, STARCH, TEST WEIGHT, DENSITY and ETHANOL BASIS 15% MOISTURE.</t>
  </si>
  <si>
    <t>VALUE IS GROSS REVENUE PER ACRE MINUS 5 CENTS/BU/PT. FOR DRYING.</t>
  </si>
  <si>
    <t>2009 Strip Plots</t>
  </si>
  <si>
    <t>Copyright © 1996-2009, Iowa Grain Quality Initiative, Iowa State University, Ames, Iowa. All rights reserved.</t>
  </si>
  <si>
    <t>AgriGold</t>
  </si>
  <si>
    <t>A6439 VT3</t>
  </si>
  <si>
    <t>Dekalb</t>
  </si>
  <si>
    <t>DKC 54-16</t>
  </si>
  <si>
    <t>DKC 61-69 VT</t>
  </si>
  <si>
    <t>DKC 57-66</t>
  </si>
  <si>
    <t>DKC 52-59</t>
  </si>
  <si>
    <t>LG Seeds</t>
  </si>
  <si>
    <t>LG 2548 RR</t>
  </si>
  <si>
    <t>LG 2514 VT3</t>
  </si>
  <si>
    <t>LG 2532 VT3</t>
  </si>
  <si>
    <t>LG 2549 VT3</t>
  </si>
  <si>
    <t>NK Brand</t>
  </si>
  <si>
    <t>N53W 3000GT</t>
  </si>
  <si>
    <t>N48S CB LL RW</t>
  </si>
  <si>
    <t>N51T GT CB LL</t>
  </si>
  <si>
    <t>Epley Bros.</t>
  </si>
  <si>
    <t>E1554 VT3</t>
  </si>
  <si>
    <t>E1514 VT3</t>
  </si>
  <si>
    <t>E1307 HX LL RR</t>
  </si>
  <si>
    <t>E1418 GT3000</t>
  </si>
  <si>
    <t>Albert Lea Viking</t>
  </si>
  <si>
    <t>WBR 6919 VT3\</t>
  </si>
  <si>
    <t>50-06N</t>
  </si>
  <si>
    <t>B43-06R RR</t>
  </si>
  <si>
    <t>X52-04 RL</t>
  </si>
  <si>
    <t>NuTech</t>
  </si>
  <si>
    <t>3T-098 VT3</t>
  </si>
  <si>
    <t>5X-005 RR LL HXT</t>
  </si>
  <si>
    <t>3T-603 VT3</t>
  </si>
  <si>
    <t>3T-401 VT3</t>
  </si>
  <si>
    <t>Pioneer</t>
  </si>
  <si>
    <t>P 0528 XR</t>
  </si>
  <si>
    <t>P 0916 XR</t>
  </si>
  <si>
    <t>Great Lakes</t>
  </si>
  <si>
    <t>5711 G3 VT3</t>
  </si>
  <si>
    <t>Kruger</t>
  </si>
  <si>
    <t>K 6401 VT3</t>
  </si>
  <si>
    <t>K 6208 VT3</t>
  </si>
  <si>
    <t>K 0408</t>
  </si>
  <si>
    <t>Kaltenberg</t>
  </si>
  <si>
    <t>K6166 LL HXT</t>
  </si>
  <si>
    <t>K6046 LL HXT</t>
  </si>
  <si>
    <t>K5355 LL GT BT11</t>
  </si>
  <si>
    <t>Mycogen</t>
  </si>
  <si>
    <t>2E696</t>
  </si>
  <si>
    <t>2Y547</t>
  </si>
  <si>
    <t>2G611</t>
  </si>
  <si>
    <t>2K662</t>
  </si>
  <si>
    <t>K5588 LL RR HXT</t>
  </si>
  <si>
    <t>Legend Seeds</t>
  </si>
  <si>
    <t>LR 9807 VT3</t>
  </si>
  <si>
    <t>LR 9810 VT3</t>
  </si>
  <si>
    <t>Gold Country</t>
  </si>
  <si>
    <t>102-04 VT3</t>
  </si>
  <si>
    <t>A6325 VT3</t>
  </si>
  <si>
    <t>A6533 VT3</t>
  </si>
  <si>
    <t>A6309 VT3</t>
  </si>
  <si>
    <t>A6399 VT3</t>
  </si>
  <si>
    <t>Corn</t>
  </si>
  <si>
    <t>Bremer Co</t>
  </si>
  <si>
    <r>
      <t xml:space="preserve">3 </t>
    </r>
    <r>
      <rPr>
        <sz val="11"/>
        <rFont val="Arial"/>
        <family val="2"/>
      </rPr>
      <t xml:space="preserve">Field moisture content data were provided by the participating plot operator.Test weight data were collected at ISU Grain Quality Lab. </t>
    </r>
  </si>
  <si>
    <r>
      <t>2</t>
    </r>
    <r>
      <rPr>
        <sz val="11"/>
        <rFont val="Arial"/>
        <family val="2"/>
      </rPr>
      <t xml:space="preserve"> Value is determined by the current price for corn ($3.16) and a drying charge.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</si>
</sst>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2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2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170" fontId="2" fillId="3" borderId="29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1" xfId="0" applyBorder="1" applyAlignment="1">
      <alignment horizontal="left"/>
    </xf>
    <xf numFmtId="17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485775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383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381000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12</xdr:col>
      <xdr:colOff>9525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96393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8</xdr:col>
      <xdr:colOff>371475</xdr:colOff>
      <xdr:row>56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10925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55</xdr:row>
      <xdr:rowOff>9525</xdr:rowOff>
    </xdr:from>
    <xdr:to>
      <xdr:col>12</xdr:col>
      <xdr:colOff>9525</xdr:colOff>
      <xdr:row>56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1210925"/>
          <a:ext cx="96297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2291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A31" zoomScale="97" workbookViewId="0">
      <selection activeCell="A66" sqref="A66:G66"/>
    </sheetView>
  </sheetViews>
  <sheetFormatPr defaultRowHeight="12.75" x14ac:dyDescent="0.2"/>
  <cols>
    <col min="1" max="1" width="20.7109375" bestFit="1" customWidth="1"/>
    <col min="2" max="2" width="17.7109375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2"/>
      <c r="B1" s="3"/>
      <c r="C1" s="82" t="s">
        <v>33</v>
      </c>
      <c r="D1" s="83"/>
      <c r="E1" s="83"/>
      <c r="F1" s="83"/>
      <c r="G1" s="68" t="s">
        <v>95</v>
      </c>
      <c r="H1" s="68"/>
      <c r="I1" s="68"/>
      <c r="J1" s="68"/>
      <c r="K1" s="68"/>
      <c r="L1" s="69"/>
    </row>
    <row r="2" spans="1:16" ht="16.899999999999999" customHeight="1" x14ac:dyDescent="0.2">
      <c r="A2" s="4"/>
      <c r="B2" s="5"/>
      <c r="C2" s="80" t="s">
        <v>0</v>
      </c>
      <c r="D2" s="81"/>
      <c r="E2" s="81"/>
      <c r="F2" s="81"/>
      <c r="G2" s="70"/>
      <c r="H2" s="70"/>
      <c r="I2" s="70"/>
      <c r="J2" s="70"/>
      <c r="K2" s="70"/>
      <c r="L2" s="71"/>
    </row>
    <row r="3" spans="1:16" ht="21.75" customHeight="1" x14ac:dyDescent="0.25">
      <c r="A3" s="4"/>
      <c r="B3" s="5"/>
      <c r="C3" s="6" t="s">
        <v>1</v>
      </c>
      <c r="D3" s="72" t="s">
        <v>94</v>
      </c>
      <c r="E3" s="72"/>
      <c r="F3" s="72"/>
      <c r="G3" s="72"/>
      <c r="H3" s="72"/>
      <c r="I3" s="72"/>
      <c r="J3" s="72"/>
      <c r="K3" s="72"/>
      <c r="L3" s="73"/>
    </row>
    <row r="4" spans="1:16" ht="21.75" customHeight="1" x14ac:dyDescent="0.2">
      <c r="A4" s="4"/>
      <c r="B4" s="5"/>
      <c r="C4" s="78" t="s">
        <v>11</v>
      </c>
      <c r="D4" s="79"/>
      <c r="E4" s="79"/>
      <c r="F4" s="79"/>
      <c r="G4" s="74"/>
      <c r="H4" s="74"/>
      <c r="I4" s="74"/>
      <c r="J4" s="74"/>
      <c r="K4" s="74"/>
      <c r="L4" s="75"/>
    </row>
    <row r="5" spans="1:16" ht="8.25" customHeight="1" thickBot="1" x14ac:dyDescent="0.2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8"/>
    </row>
    <row r="6" spans="1:16" ht="23.25" customHeight="1" thickBo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6" ht="48" customHeight="1" thickBot="1" x14ac:dyDescent="0.3">
      <c r="A7" s="13" t="s">
        <v>2</v>
      </c>
      <c r="B7" s="14" t="s">
        <v>3</v>
      </c>
      <c r="C7" s="15" t="s">
        <v>19</v>
      </c>
      <c r="D7" s="15" t="s">
        <v>20</v>
      </c>
      <c r="E7" s="15" t="s">
        <v>21</v>
      </c>
      <c r="F7" s="15" t="s">
        <v>22</v>
      </c>
      <c r="G7" s="15" t="s">
        <v>4</v>
      </c>
      <c r="H7" s="15" t="s">
        <v>5</v>
      </c>
      <c r="I7" s="16" t="s">
        <v>6</v>
      </c>
      <c r="J7" s="15" t="s">
        <v>7</v>
      </c>
      <c r="K7" s="16" t="s">
        <v>30</v>
      </c>
      <c r="L7" s="17" t="s">
        <v>23</v>
      </c>
    </row>
    <row r="8" spans="1:16" ht="20.25" customHeight="1" thickTop="1" thickBot="1" x14ac:dyDescent="0.3">
      <c r="A8" s="18"/>
      <c r="B8" s="19"/>
      <c r="C8" s="19"/>
      <c r="D8" s="20"/>
      <c r="E8" s="76" t="s">
        <v>8</v>
      </c>
      <c r="F8" s="77"/>
      <c r="G8" s="21">
        <v>8</v>
      </c>
      <c r="H8" s="21">
        <v>3.6</v>
      </c>
      <c r="I8" s="21">
        <v>60</v>
      </c>
      <c r="J8" s="61">
        <v>1.27</v>
      </c>
      <c r="K8" s="60"/>
      <c r="L8" s="22"/>
    </row>
    <row r="9" spans="1:16" ht="14.25" x14ac:dyDescent="0.2">
      <c r="A9" s="57" t="s">
        <v>79</v>
      </c>
      <c r="B9" s="57" t="s">
        <v>80</v>
      </c>
      <c r="C9" s="65">
        <v>234</v>
      </c>
      <c r="D9" s="67">
        <v>558.14</v>
      </c>
      <c r="E9" s="65">
        <v>51.4</v>
      </c>
      <c r="F9" s="65">
        <v>30.5</v>
      </c>
      <c r="G9" s="65">
        <v>8</v>
      </c>
      <c r="H9" s="65">
        <v>3.9</v>
      </c>
      <c r="I9" s="65">
        <v>60.4</v>
      </c>
      <c r="J9" s="66">
        <v>1.26</v>
      </c>
      <c r="K9" s="52">
        <v>2.8488779999999996</v>
      </c>
      <c r="L9" s="50">
        <f t="shared" ref="L9:L34" si="0">ROUND($J$63 +($J$64*(H9-$H$8)*(56/100))+(($N$58-((O9*$J$63/56)+((2000-O9)*($J$66/2000))))*(56/O9)), 2)</f>
        <v>3.2</v>
      </c>
      <c r="O9" s="63">
        <f>(2000)*((0.01*$N$61)-0.48)/((0.01*G9)-0.48)</f>
        <v>1599.9999999999998</v>
      </c>
      <c r="P9" s="23"/>
    </row>
    <row r="10" spans="1:16" ht="14.25" x14ac:dyDescent="0.2">
      <c r="A10" s="57" t="s">
        <v>79</v>
      </c>
      <c r="B10" s="57" t="s">
        <v>81</v>
      </c>
      <c r="C10" s="65">
        <v>226.3</v>
      </c>
      <c r="D10" s="67">
        <v>614.36</v>
      </c>
      <c r="E10" s="65">
        <v>50.8</v>
      </c>
      <c r="F10" s="65">
        <v>23.9</v>
      </c>
      <c r="G10" s="65">
        <v>7.7</v>
      </c>
      <c r="H10" s="65">
        <v>3.7</v>
      </c>
      <c r="I10" s="65">
        <v>60.8</v>
      </c>
      <c r="J10" s="66">
        <v>1.25</v>
      </c>
      <c r="K10" s="52">
        <v>2.8677359999999998</v>
      </c>
      <c r="L10" s="51">
        <f t="shared" si="0"/>
        <v>3.13</v>
      </c>
      <c r="O10" s="63">
        <f t="shared" ref="O10:O53" si="1">(2000)*((0.01*$N$61)-0.48)/((0.01*G10)-0.48)</f>
        <v>1588.0893300248138</v>
      </c>
      <c r="P10" s="23"/>
    </row>
    <row r="11" spans="1:16" ht="14.25" x14ac:dyDescent="0.2">
      <c r="A11" s="57" t="s">
        <v>35</v>
      </c>
      <c r="B11" s="57" t="s">
        <v>92</v>
      </c>
      <c r="C11" s="65">
        <v>225.5</v>
      </c>
      <c r="D11" s="67">
        <v>595.34</v>
      </c>
      <c r="E11" s="65">
        <v>54</v>
      </c>
      <c r="F11" s="65">
        <v>25.4</v>
      </c>
      <c r="G11" s="65">
        <v>7.7</v>
      </c>
      <c r="H11" s="65">
        <v>3.6</v>
      </c>
      <c r="I11" s="65">
        <v>60.9</v>
      </c>
      <c r="J11" s="66">
        <v>1.25</v>
      </c>
      <c r="K11" s="52">
        <v>2.8694069999999998</v>
      </c>
      <c r="L11" s="51">
        <f t="shared" si="0"/>
        <v>3.12</v>
      </c>
      <c r="O11" s="63">
        <f t="shared" si="1"/>
        <v>1588.0893300248138</v>
      </c>
      <c r="P11" s="23"/>
    </row>
    <row r="12" spans="1:16" ht="14.25" x14ac:dyDescent="0.2">
      <c r="A12" s="57" t="s">
        <v>56</v>
      </c>
      <c r="B12" s="57" t="s">
        <v>60</v>
      </c>
      <c r="C12" s="65">
        <v>223.8</v>
      </c>
      <c r="D12" s="67">
        <v>582.01</v>
      </c>
      <c r="E12" s="65">
        <v>52</v>
      </c>
      <c r="F12" s="65">
        <v>26.2</v>
      </c>
      <c r="G12" s="65">
        <v>7.2</v>
      </c>
      <c r="H12" s="65">
        <v>3.3</v>
      </c>
      <c r="I12" s="65">
        <v>61.3</v>
      </c>
      <c r="J12" s="66">
        <v>1.22</v>
      </c>
      <c r="K12" s="52">
        <v>2.8985599999999994</v>
      </c>
      <c r="L12" s="51">
        <f t="shared" si="0"/>
        <v>3.01</v>
      </c>
      <c r="O12" s="63">
        <f t="shared" si="1"/>
        <v>1568.627450980392</v>
      </c>
      <c r="P12" s="23"/>
    </row>
    <row r="13" spans="1:16" ht="14.25" x14ac:dyDescent="0.2">
      <c r="A13" s="57" t="s">
        <v>79</v>
      </c>
      <c r="B13" s="57" t="s">
        <v>82</v>
      </c>
      <c r="C13" s="65">
        <v>223.3</v>
      </c>
      <c r="D13" s="67">
        <v>560.52</v>
      </c>
      <c r="E13" s="65">
        <v>53.4</v>
      </c>
      <c r="F13" s="65">
        <v>28</v>
      </c>
      <c r="G13" s="65">
        <v>7.9</v>
      </c>
      <c r="H13" s="65">
        <v>3.3</v>
      </c>
      <c r="I13" s="65">
        <v>61.2</v>
      </c>
      <c r="J13" s="66">
        <v>1.26</v>
      </c>
      <c r="K13" s="52">
        <v>2.8645059999999996</v>
      </c>
      <c r="L13" s="51">
        <f t="shared" si="0"/>
        <v>3.11</v>
      </c>
      <c r="O13" s="63">
        <f t="shared" si="1"/>
        <v>1596.009975062344</v>
      </c>
      <c r="P13" s="23"/>
    </row>
    <row r="14" spans="1:16" ht="14.25" x14ac:dyDescent="0.2">
      <c r="A14" s="57" t="s">
        <v>71</v>
      </c>
      <c r="B14" s="57" t="s">
        <v>74</v>
      </c>
      <c r="C14" s="65">
        <v>222.2</v>
      </c>
      <c r="D14" s="67">
        <v>515.61</v>
      </c>
      <c r="E14" s="65">
        <v>54.4</v>
      </c>
      <c r="F14" s="65">
        <v>31.8</v>
      </c>
      <c r="G14" s="65">
        <v>7.2</v>
      </c>
      <c r="H14" s="65">
        <v>3.8</v>
      </c>
      <c r="I14" s="65">
        <v>60.8</v>
      </c>
      <c r="J14" s="66">
        <v>1.22</v>
      </c>
      <c r="K14" s="52">
        <v>2.8902049999999995</v>
      </c>
      <c r="L14" s="51">
        <f t="shared" si="0"/>
        <v>3.07</v>
      </c>
      <c r="O14" s="63">
        <f t="shared" si="1"/>
        <v>1568.627450980392</v>
      </c>
      <c r="P14" s="23"/>
    </row>
    <row r="15" spans="1:16" ht="14.25" x14ac:dyDescent="0.2">
      <c r="A15" s="57" t="s">
        <v>37</v>
      </c>
      <c r="B15" s="57" t="s">
        <v>40</v>
      </c>
      <c r="C15" s="65">
        <v>219.4</v>
      </c>
      <c r="D15" s="67">
        <v>541.96</v>
      </c>
      <c r="E15" s="65">
        <v>52.6</v>
      </c>
      <c r="F15" s="65">
        <v>28.8</v>
      </c>
      <c r="G15" s="65">
        <v>8.1</v>
      </c>
      <c r="H15" s="65">
        <v>3.7</v>
      </c>
      <c r="I15" s="65">
        <v>60.4</v>
      </c>
      <c r="J15" s="66">
        <v>1.22</v>
      </c>
      <c r="K15" s="52">
        <v>2.8414579999999994</v>
      </c>
      <c r="L15" s="51">
        <f t="shared" si="0"/>
        <v>3.19</v>
      </c>
      <c r="O15" s="63">
        <f t="shared" si="1"/>
        <v>1604.0100250626565</v>
      </c>
      <c r="P15" s="23"/>
    </row>
    <row r="16" spans="1:16" ht="14.25" x14ac:dyDescent="0.2">
      <c r="A16" s="57" t="s">
        <v>56</v>
      </c>
      <c r="B16" s="57" t="s">
        <v>57</v>
      </c>
      <c r="C16" s="65">
        <v>219.2</v>
      </c>
      <c r="D16" s="67">
        <v>572.13</v>
      </c>
      <c r="E16" s="65">
        <v>54.9</v>
      </c>
      <c r="F16" s="65">
        <v>26</v>
      </c>
      <c r="G16" s="65">
        <v>7.8</v>
      </c>
      <c r="H16" s="65">
        <v>3.5</v>
      </c>
      <c r="I16" s="65">
        <v>60.8</v>
      </c>
      <c r="J16" s="66">
        <v>1.26</v>
      </c>
      <c r="K16" s="52">
        <v>2.8667659999999997</v>
      </c>
      <c r="L16" s="51">
        <f t="shared" si="0"/>
        <v>3.12</v>
      </c>
      <c r="O16" s="63">
        <f t="shared" si="1"/>
        <v>1592.0398009950247</v>
      </c>
      <c r="P16" s="23"/>
    </row>
    <row r="17" spans="1:16" ht="14.25" x14ac:dyDescent="0.2">
      <c r="A17" s="57" t="s">
        <v>56</v>
      </c>
      <c r="B17" s="57" t="s">
        <v>59</v>
      </c>
      <c r="C17" s="65">
        <v>217.3</v>
      </c>
      <c r="D17" s="67">
        <v>592.15</v>
      </c>
      <c r="E17" s="65">
        <v>54.1</v>
      </c>
      <c r="F17" s="65">
        <v>23.7</v>
      </c>
      <c r="G17" s="65">
        <v>7.4</v>
      </c>
      <c r="H17" s="65">
        <v>3.9</v>
      </c>
      <c r="I17" s="65">
        <v>60.4</v>
      </c>
      <c r="J17" s="66">
        <v>1.24</v>
      </c>
      <c r="K17" s="52">
        <v>2.8799099999999997</v>
      </c>
      <c r="L17" s="51">
        <f t="shared" si="0"/>
        <v>3.11</v>
      </c>
      <c r="O17" s="63">
        <f t="shared" si="1"/>
        <v>1576.3546798029554</v>
      </c>
      <c r="P17" s="23"/>
    </row>
    <row r="18" spans="1:16" ht="14.25" x14ac:dyDescent="0.2">
      <c r="A18" s="57" t="s">
        <v>61</v>
      </c>
      <c r="B18" s="57" t="s">
        <v>65</v>
      </c>
      <c r="C18" s="65">
        <v>216.7</v>
      </c>
      <c r="D18" s="67">
        <v>592.72</v>
      </c>
      <c r="E18" s="65">
        <v>54</v>
      </c>
      <c r="F18" s="65">
        <v>23.5</v>
      </c>
      <c r="G18" s="65">
        <v>7.3</v>
      </c>
      <c r="H18" s="65">
        <v>3.7</v>
      </c>
      <c r="I18" s="65">
        <v>60.9</v>
      </c>
      <c r="J18" s="66">
        <v>1.25</v>
      </c>
      <c r="K18" s="52">
        <v>2.8901439999999998</v>
      </c>
      <c r="L18" s="51">
        <f t="shared" si="0"/>
        <v>3.07</v>
      </c>
      <c r="O18" s="63">
        <f t="shared" si="1"/>
        <v>1572.4815724815724</v>
      </c>
      <c r="P18" s="23"/>
    </row>
    <row r="19" spans="1:16" ht="14.25" x14ac:dyDescent="0.2">
      <c r="A19" s="57" t="s">
        <v>37</v>
      </c>
      <c r="B19" s="57" t="s">
        <v>39</v>
      </c>
      <c r="C19" s="65">
        <v>215.8</v>
      </c>
      <c r="D19" s="67">
        <v>506</v>
      </c>
      <c r="E19" s="65">
        <v>53.2</v>
      </c>
      <c r="F19" s="65">
        <v>31.3</v>
      </c>
      <c r="G19" s="65">
        <v>8.1999999999999993</v>
      </c>
      <c r="H19" s="65">
        <v>3.3</v>
      </c>
      <c r="I19" s="65">
        <v>60.7</v>
      </c>
      <c r="J19" s="66">
        <v>1.22</v>
      </c>
      <c r="K19" s="52">
        <v>2.8425399999999996</v>
      </c>
      <c r="L19" s="51">
        <f t="shared" si="0"/>
        <v>3.15</v>
      </c>
      <c r="O19" s="63">
        <f t="shared" si="1"/>
        <v>1608.0402010050248</v>
      </c>
      <c r="P19" s="23"/>
    </row>
    <row r="20" spans="1:16" ht="14.25" x14ac:dyDescent="0.2">
      <c r="A20" s="57" t="s">
        <v>42</v>
      </c>
      <c r="B20" s="57" t="s">
        <v>44</v>
      </c>
      <c r="C20" s="65">
        <v>215.8</v>
      </c>
      <c r="D20" s="67">
        <v>559.9</v>
      </c>
      <c r="E20" s="65">
        <v>51.5</v>
      </c>
      <c r="F20" s="65">
        <v>26.3</v>
      </c>
      <c r="G20" s="65">
        <v>7.5</v>
      </c>
      <c r="H20" s="65">
        <v>3.6</v>
      </c>
      <c r="I20" s="65">
        <v>61</v>
      </c>
      <c r="J20" s="66">
        <v>1.24</v>
      </c>
      <c r="K20" s="52">
        <v>2.8793209999999996</v>
      </c>
      <c r="L20" s="51">
        <f t="shared" si="0"/>
        <v>3.09</v>
      </c>
      <c r="O20" s="63">
        <f t="shared" si="1"/>
        <v>1580.2469135802467</v>
      </c>
      <c r="P20" s="23"/>
    </row>
    <row r="21" spans="1:16" ht="14.25" x14ac:dyDescent="0.2">
      <c r="A21" s="57" t="s">
        <v>35</v>
      </c>
      <c r="B21" s="57" t="s">
        <v>91</v>
      </c>
      <c r="C21" s="65">
        <v>215.4</v>
      </c>
      <c r="D21" s="67">
        <v>465.29</v>
      </c>
      <c r="E21" s="65">
        <v>52.4</v>
      </c>
      <c r="F21" s="65">
        <v>35</v>
      </c>
      <c r="G21" s="65">
        <v>8.1</v>
      </c>
      <c r="H21" s="65">
        <v>3.7</v>
      </c>
      <c r="I21" s="65">
        <v>61.1</v>
      </c>
      <c r="J21" s="66">
        <v>1.23</v>
      </c>
      <c r="K21" s="52">
        <v>2.8427479999999994</v>
      </c>
      <c r="L21" s="51">
        <f t="shared" si="0"/>
        <v>3.19</v>
      </c>
      <c r="O21" s="63">
        <f t="shared" si="1"/>
        <v>1604.0100250626565</v>
      </c>
      <c r="P21" s="23"/>
    </row>
    <row r="22" spans="1:16" ht="14.25" x14ac:dyDescent="0.2">
      <c r="A22" s="57" t="s">
        <v>71</v>
      </c>
      <c r="B22" s="57" t="s">
        <v>73</v>
      </c>
      <c r="C22" s="65">
        <v>213.4</v>
      </c>
      <c r="D22" s="67">
        <v>485.38</v>
      </c>
      <c r="E22" s="65">
        <v>55.6</v>
      </c>
      <c r="F22" s="65">
        <v>32.700000000000003</v>
      </c>
      <c r="G22" s="65">
        <v>7.9</v>
      </c>
      <c r="H22" s="65">
        <v>3.9</v>
      </c>
      <c r="I22" s="65">
        <v>60.5</v>
      </c>
      <c r="J22" s="66">
        <v>1.25</v>
      </c>
      <c r="K22" s="52">
        <v>2.8531899999999997</v>
      </c>
      <c r="L22" s="51">
        <f t="shared" si="0"/>
        <v>3.19</v>
      </c>
      <c r="O22" s="63">
        <f t="shared" si="1"/>
        <v>1596.009975062344</v>
      </c>
      <c r="P22" s="23"/>
    </row>
    <row r="23" spans="1:16" ht="14.25" x14ac:dyDescent="0.2">
      <c r="A23" s="57" t="s">
        <v>61</v>
      </c>
      <c r="B23" s="57" t="s">
        <v>64</v>
      </c>
      <c r="C23" s="65">
        <v>212.4</v>
      </c>
      <c r="D23" s="67">
        <v>560.69000000000005</v>
      </c>
      <c r="E23" s="65">
        <v>53.1</v>
      </c>
      <c r="F23" s="65">
        <v>25.4</v>
      </c>
      <c r="G23" s="65">
        <v>7.5</v>
      </c>
      <c r="H23" s="65">
        <v>3.8</v>
      </c>
      <c r="I23" s="65">
        <v>60</v>
      </c>
      <c r="J23" s="66">
        <v>1.22</v>
      </c>
      <c r="K23" s="52">
        <v>2.8733989999999996</v>
      </c>
      <c r="L23" s="51">
        <f t="shared" si="0"/>
        <v>3.12</v>
      </c>
      <c r="O23" s="63">
        <f t="shared" si="1"/>
        <v>1580.2469135802467</v>
      </c>
      <c r="P23" s="23"/>
    </row>
    <row r="24" spans="1:16" ht="14.25" x14ac:dyDescent="0.2">
      <c r="A24" s="57" t="s">
        <v>42</v>
      </c>
      <c r="B24" s="57" t="s">
        <v>46</v>
      </c>
      <c r="C24" s="65">
        <v>211.1</v>
      </c>
      <c r="D24" s="67">
        <v>461.29</v>
      </c>
      <c r="E24" s="65">
        <v>50.1</v>
      </c>
      <c r="F24" s="65">
        <v>34.5</v>
      </c>
      <c r="G24" s="65">
        <v>8.1999999999999993</v>
      </c>
      <c r="H24" s="65">
        <v>3.6</v>
      </c>
      <c r="I24" s="65">
        <v>61.4</v>
      </c>
      <c r="J24" s="66">
        <v>1.21</v>
      </c>
      <c r="K24" s="52">
        <v>2.8362369999999997</v>
      </c>
      <c r="L24" s="51">
        <f t="shared" si="0"/>
        <v>3.19</v>
      </c>
      <c r="O24" s="63">
        <f t="shared" si="1"/>
        <v>1608.0402010050248</v>
      </c>
      <c r="P24" s="23"/>
    </row>
    <row r="25" spans="1:16" ht="14.25" x14ac:dyDescent="0.2">
      <c r="A25" s="57" t="s">
        <v>71</v>
      </c>
      <c r="B25" s="57" t="s">
        <v>72</v>
      </c>
      <c r="C25" s="65">
        <v>211.1</v>
      </c>
      <c r="D25" s="67">
        <v>561.5</v>
      </c>
      <c r="E25" s="65">
        <v>53.8</v>
      </c>
      <c r="F25" s="65">
        <v>25</v>
      </c>
      <c r="G25" s="65">
        <v>7.4</v>
      </c>
      <c r="H25" s="65">
        <v>3.7</v>
      </c>
      <c r="I25" s="65">
        <v>61.3</v>
      </c>
      <c r="J25" s="66">
        <v>1.26</v>
      </c>
      <c r="K25" s="52">
        <v>2.8858319999999997</v>
      </c>
      <c r="L25" s="51">
        <f t="shared" si="0"/>
        <v>3.09</v>
      </c>
      <c r="O25" s="63">
        <f t="shared" si="1"/>
        <v>1576.3546798029554</v>
      </c>
      <c r="P25" s="23"/>
    </row>
    <row r="26" spans="1:16" ht="14.25" x14ac:dyDescent="0.2">
      <c r="A26" s="57" t="s">
        <v>51</v>
      </c>
      <c r="B26" s="57" t="s">
        <v>52</v>
      </c>
      <c r="C26" s="65">
        <v>210.5</v>
      </c>
      <c r="D26" s="67">
        <v>572.54999999999995</v>
      </c>
      <c r="E26" s="65">
        <v>53.2</v>
      </c>
      <c r="F26" s="65">
        <v>23.8</v>
      </c>
      <c r="G26" s="65">
        <v>7.4</v>
      </c>
      <c r="H26" s="65">
        <v>3.7</v>
      </c>
      <c r="I26" s="65">
        <v>60.7</v>
      </c>
      <c r="J26" s="66">
        <v>1.22</v>
      </c>
      <c r="K26" s="52">
        <v>2.8806719999999997</v>
      </c>
      <c r="L26" s="51">
        <f t="shared" si="0"/>
        <v>3.09</v>
      </c>
      <c r="O26" s="63">
        <f t="shared" si="1"/>
        <v>1576.3546798029554</v>
      </c>
      <c r="P26" s="23"/>
    </row>
    <row r="27" spans="1:16" ht="14.25" x14ac:dyDescent="0.2">
      <c r="A27" s="57" t="s">
        <v>69</v>
      </c>
      <c r="B27" s="64">
        <v>5450</v>
      </c>
      <c r="C27" s="65">
        <v>209.8</v>
      </c>
      <c r="D27" s="67">
        <v>563.23</v>
      </c>
      <c r="E27" s="65">
        <v>52.1</v>
      </c>
      <c r="F27" s="65">
        <v>24.5</v>
      </c>
      <c r="G27" s="65">
        <v>7.6</v>
      </c>
      <c r="H27" s="65">
        <v>3.7</v>
      </c>
      <c r="I27" s="65">
        <v>60.7</v>
      </c>
      <c r="J27" s="66">
        <v>1.22</v>
      </c>
      <c r="K27" s="52">
        <v>2.8694679999999995</v>
      </c>
      <c r="L27" s="51">
        <f t="shared" si="0"/>
        <v>3.12</v>
      </c>
      <c r="O27" s="63">
        <f t="shared" si="1"/>
        <v>1584.158415841584</v>
      </c>
      <c r="P27" s="23"/>
    </row>
    <row r="28" spans="1:16" ht="14.25" x14ac:dyDescent="0.2">
      <c r="A28" s="57" t="s">
        <v>75</v>
      </c>
      <c r="B28" s="57" t="s">
        <v>84</v>
      </c>
      <c r="C28" s="65">
        <v>209.4</v>
      </c>
      <c r="D28" s="67">
        <v>494.22</v>
      </c>
      <c r="E28" s="65">
        <v>53.5</v>
      </c>
      <c r="F28" s="65">
        <v>31</v>
      </c>
      <c r="G28" s="65">
        <v>8</v>
      </c>
      <c r="H28" s="65">
        <v>3.7</v>
      </c>
      <c r="I28" s="65">
        <v>60.7</v>
      </c>
      <c r="J28" s="66">
        <v>1.24</v>
      </c>
      <c r="K28" s="52">
        <v>2.8496399999999995</v>
      </c>
      <c r="L28" s="51">
        <f t="shared" si="0"/>
        <v>3.17</v>
      </c>
      <c r="O28" s="63">
        <f t="shared" si="1"/>
        <v>1599.9999999999998</v>
      </c>
      <c r="P28" s="23"/>
    </row>
    <row r="29" spans="1:16" ht="14.25" x14ac:dyDescent="0.2">
      <c r="A29" s="57" t="s">
        <v>35</v>
      </c>
      <c r="B29" s="57" t="s">
        <v>90</v>
      </c>
      <c r="C29" s="65">
        <v>208.9</v>
      </c>
      <c r="D29" s="67">
        <v>536.91</v>
      </c>
      <c r="E29" s="65">
        <v>54.8</v>
      </c>
      <c r="F29" s="65">
        <v>26.8</v>
      </c>
      <c r="G29" s="65">
        <v>7.7</v>
      </c>
      <c r="H29" s="65">
        <v>3.3</v>
      </c>
      <c r="I29" s="65">
        <v>61.7</v>
      </c>
      <c r="J29" s="66">
        <v>1.27</v>
      </c>
      <c r="K29" s="52">
        <v>2.8769999999999998</v>
      </c>
      <c r="L29" s="51">
        <f t="shared" si="0"/>
        <v>3.08</v>
      </c>
      <c r="O29" s="63">
        <f t="shared" si="1"/>
        <v>1588.0893300248138</v>
      </c>
      <c r="P29" s="23"/>
    </row>
    <row r="30" spans="1:16" ht="14.25" x14ac:dyDescent="0.2">
      <c r="A30" s="57" t="s">
        <v>51</v>
      </c>
      <c r="B30" s="57" t="s">
        <v>55</v>
      </c>
      <c r="C30" s="65">
        <v>207.8</v>
      </c>
      <c r="D30" s="67">
        <v>511.25</v>
      </c>
      <c r="E30" s="65">
        <v>51</v>
      </c>
      <c r="F30" s="65">
        <v>29</v>
      </c>
      <c r="G30" s="65">
        <v>7.8</v>
      </c>
      <c r="H30" s="65">
        <v>3.3</v>
      </c>
      <c r="I30" s="65">
        <v>60.9</v>
      </c>
      <c r="J30" s="66">
        <v>1.21</v>
      </c>
      <c r="K30" s="52">
        <v>2.8636579999999996</v>
      </c>
      <c r="L30" s="51">
        <f t="shared" si="0"/>
        <v>3.09</v>
      </c>
      <c r="O30" s="63">
        <f t="shared" si="1"/>
        <v>1592.0398009950247</v>
      </c>
      <c r="P30" s="23"/>
    </row>
    <row r="31" spans="1:16" ht="14.25" x14ac:dyDescent="0.2">
      <c r="A31" s="57" t="s">
        <v>66</v>
      </c>
      <c r="B31" s="57" t="s">
        <v>67</v>
      </c>
      <c r="C31" s="65">
        <v>206.9</v>
      </c>
      <c r="D31" s="67">
        <v>479</v>
      </c>
      <c r="E31" s="65">
        <v>55.3</v>
      </c>
      <c r="F31" s="65">
        <v>31.9</v>
      </c>
      <c r="G31" s="65">
        <v>8.4</v>
      </c>
      <c r="H31" s="65">
        <v>3.4</v>
      </c>
      <c r="I31" s="65">
        <v>60.7</v>
      </c>
      <c r="J31" s="66">
        <v>1.25</v>
      </c>
      <c r="K31" s="52">
        <v>2.8335349999999995</v>
      </c>
      <c r="L31" s="51">
        <f t="shared" si="0"/>
        <v>3.19</v>
      </c>
      <c r="O31" s="63">
        <f t="shared" si="1"/>
        <v>1616.1616161616159</v>
      </c>
      <c r="P31" s="23"/>
    </row>
    <row r="32" spans="1:16" ht="14.25" x14ac:dyDescent="0.2">
      <c r="A32" s="57" t="s">
        <v>35</v>
      </c>
      <c r="B32" s="57" t="s">
        <v>93</v>
      </c>
      <c r="C32" s="65">
        <v>205.7</v>
      </c>
      <c r="D32" s="67">
        <v>464.82</v>
      </c>
      <c r="E32" s="65">
        <v>53.6</v>
      </c>
      <c r="F32" s="65">
        <v>33</v>
      </c>
      <c r="G32" s="65">
        <v>7.9</v>
      </c>
      <c r="H32" s="65">
        <v>3.6</v>
      </c>
      <c r="I32" s="65">
        <v>61.4</v>
      </c>
      <c r="J32" s="66">
        <v>1.24</v>
      </c>
      <c r="K32" s="52">
        <v>2.8569129999999996</v>
      </c>
      <c r="L32" s="51">
        <f t="shared" si="0"/>
        <v>3.15</v>
      </c>
      <c r="O32" s="63">
        <f t="shared" si="1"/>
        <v>1596.009975062344</v>
      </c>
      <c r="P32" s="23"/>
    </row>
    <row r="33" spans="1:16" ht="14.25" x14ac:dyDescent="0.2">
      <c r="A33" s="57" t="s">
        <v>61</v>
      </c>
      <c r="B33" s="57" t="s">
        <v>63</v>
      </c>
      <c r="C33" s="65">
        <v>204</v>
      </c>
      <c r="D33" s="67">
        <v>468.26</v>
      </c>
      <c r="E33" s="65">
        <v>52.5</v>
      </c>
      <c r="F33" s="65">
        <v>32.299999999999997</v>
      </c>
      <c r="G33" s="65">
        <v>7.9</v>
      </c>
      <c r="H33" s="65">
        <v>3.3</v>
      </c>
      <c r="I33" s="65">
        <v>61</v>
      </c>
      <c r="J33" s="66">
        <v>1.23</v>
      </c>
      <c r="K33" s="52">
        <v>2.8606359999999995</v>
      </c>
      <c r="L33" s="51">
        <f t="shared" si="0"/>
        <v>3.11</v>
      </c>
      <c r="O33" s="63">
        <f t="shared" si="1"/>
        <v>1596.009975062344</v>
      </c>
      <c r="P33" s="23"/>
    </row>
    <row r="34" spans="1:16" ht="14.25" x14ac:dyDescent="0.2">
      <c r="A34" s="57" t="s">
        <v>47</v>
      </c>
      <c r="B34" s="57" t="s">
        <v>48</v>
      </c>
      <c r="C34" s="65">
        <v>203.8</v>
      </c>
      <c r="D34" s="67">
        <v>530.79999999999995</v>
      </c>
      <c r="E34" s="65">
        <v>51.4</v>
      </c>
      <c r="F34" s="65">
        <v>26.1</v>
      </c>
      <c r="G34" s="65">
        <v>8.5</v>
      </c>
      <c r="H34" s="65">
        <v>4</v>
      </c>
      <c r="I34" s="65">
        <v>59.6</v>
      </c>
      <c r="J34" s="66">
        <v>1.25</v>
      </c>
      <c r="K34" s="52">
        <v>2.8179069999999999</v>
      </c>
      <c r="L34" s="51">
        <f t="shared" si="0"/>
        <v>3.29</v>
      </c>
      <c r="O34" s="63">
        <f t="shared" si="1"/>
        <v>1620.2531645569618</v>
      </c>
      <c r="P34" s="23"/>
    </row>
    <row r="35" spans="1:16" ht="14.25" x14ac:dyDescent="0.2">
      <c r="A35" s="57" t="s">
        <v>85</v>
      </c>
      <c r="B35" s="57" t="s">
        <v>86</v>
      </c>
      <c r="C35" s="65">
        <v>203.4</v>
      </c>
      <c r="D35" s="67">
        <v>478.9</v>
      </c>
      <c r="E35" s="65">
        <v>54.5</v>
      </c>
      <c r="F35" s="65">
        <v>31.1</v>
      </c>
      <c r="G35" s="65">
        <v>8.5</v>
      </c>
      <c r="H35" s="65">
        <v>3.7</v>
      </c>
      <c r="I35" s="65">
        <v>60.1</v>
      </c>
      <c r="J35" s="66">
        <v>1.24</v>
      </c>
      <c r="K35" s="52">
        <v>2.8216299999999999</v>
      </c>
      <c r="L35" s="51">
        <f t="shared" ref="L35:L53" si="2">ROUND($J$63 +($J$64*(H35-$H$8)*(56/100))+(($N$58-((O21*$J$63/56)+((2000-O21)*($J$66/2000))))*(56/O21)), 2)</f>
        <v>3.19</v>
      </c>
      <c r="O35" s="63">
        <f t="shared" si="1"/>
        <v>1620.2531645569618</v>
      </c>
      <c r="P35" s="23"/>
    </row>
    <row r="36" spans="1:16" ht="14.25" x14ac:dyDescent="0.2">
      <c r="A36" s="57" t="s">
        <v>66</v>
      </c>
      <c r="B36" s="57" t="s">
        <v>68</v>
      </c>
      <c r="C36" s="65">
        <v>203.3</v>
      </c>
      <c r="D36" s="67">
        <v>472.62</v>
      </c>
      <c r="E36" s="65">
        <v>54</v>
      </c>
      <c r="F36" s="65">
        <v>31.7</v>
      </c>
      <c r="G36" s="65">
        <v>8.1</v>
      </c>
      <c r="H36" s="65">
        <v>3.3</v>
      </c>
      <c r="I36" s="65">
        <v>61.1</v>
      </c>
      <c r="J36" s="66">
        <v>1.25</v>
      </c>
      <c r="K36" s="52">
        <v>2.8520119999999993</v>
      </c>
      <c r="L36" s="51">
        <f t="shared" si="2"/>
        <v>3.11</v>
      </c>
      <c r="O36" s="63">
        <f t="shared" si="1"/>
        <v>1604.0100250626565</v>
      </c>
      <c r="P36" s="23"/>
    </row>
    <row r="37" spans="1:16" ht="14.25" x14ac:dyDescent="0.2">
      <c r="A37" s="57" t="s">
        <v>42</v>
      </c>
      <c r="B37" s="57" t="s">
        <v>45</v>
      </c>
      <c r="C37" s="65">
        <v>202.3</v>
      </c>
      <c r="D37" s="67">
        <v>500.6</v>
      </c>
      <c r="E37" s="65">
        <v>54</v>
      </c>
      <c r="F37" s="65">
        <v>28.7</v>
      </c>
      <c r="G37" s="65">
        <v>8.1</v>
      </c>
      <c r="H37" s="65">
        <v>3.4</v>
      </c>
      <c r="I37" s="65">
        <v>61.2</v>
      </c>
      <c r="J37" s="66">
        <v>1.25</v>
      </c>
      <c r="K37" s="52">
        <v>2.8503409999999993</v>
      </c>
      <c r="L37" s="51">
        <f t="shared" si="2"/>
        <v>3.06</v>
      </c>
      <c r="O37" s="63">
        <f t="shared" si="1"/>
        <v>1604.0100250626565</v>
      </c>
      <c r="P37" s="23"/>
    </row>
    <row r="38" spans="1:16" ht="14.25" x14ac:dyDescent="0.2">
      <c r="A38" s="57" t="s">
        <v>85</v>
      </c>
      <c r="B38" s="57" t="s">
        <v>87</v>
      </c>
      <c r="C38" s="65">
        <v>201.6</v>
      </c>
      <c r="D38" s="67">
        <v>466.66</v>
      </c>
      <c r="E38" s="65">
        <v>55.8</v>
      </c>
      <c r="F38" s="65">
        <v>31.9</v>
      </c>
      <c r="G38" s="65">
        <v>8</v>
      </c>
      <c r="H38" s="65">
        <v>3.9</v>
      </c>
      <c r="I38" s="65">
        <v>60.7</v>
      </c>
      <c r="J38" s="66">
        <v>1.25</v>
      </c>
      <c r="K38" s="52">
        <v>2.8475879999999996</v>
      </c>
      <c r="L38" s="51">
        <f t="shared" si="2"/>
        <v>3.23</v>
      </c>
      <c r="O38" s="63">
        <f t="shared" si="1"/>
        <v>1599.9999999999998</v>
      </c>
      <c r="P38" s="23"/>
    </row>
    <row r="39" spans="1:16" ht="14.25" x14ac:dyDescent="0.2">
      <c r="A39" s="57" t="s">
        <v>69</v>
      </c>
      <c r="B39" s="57" t="s">
        <v>70</v>
      </c>
      <c r="C39" s="65">
        <v>201.4</v>
      </c>
      <c r="D39" s="67">
        <v>456.15</v>
      </c>
      <c r="E39" s="65">
        <v>51.1</v>
      </c>
      <c r="F39" s="65">
        <v>32.9</v>
      </c>
      <c r="G39" s="65">
        <v>7.9</v>
      </c>
      <c r="H39" s="65">
        <v>3.4</v>
      </c>
      <c r="I39" s="65">
        <v>61.1</v>
      </c>
      <c r="J39" s="66">
        <v>1.22</v>
      </c>
      <c r="K39" s="52">
        <v>2.8576749999999995</v>
      </c>
      <c r="L39" s="51">
        <f t="shared" si="2"/>
        <v>3.05</v>
      </c>
      <c r="O39" s="63">
        <f t="shared" si="1"/>
        <v>1596.009975062344</v>
      </c>
      <c r="P39" s="23"/>
    </row>
    <row r="40" spans="1:16" ht="14.25" x14ac:dyDescent="0.2">
      <c r="A40" s="57" t="s">
        <v>75</v>
      </c>
      <c r="B40" s="57" t="s">
        <v>78</v>
      </c>
      <c r="C40" s="65">
        <v>201.3</v>
      </c>
      <c r="D40" s="67">
        <v>487.1</v>
      </c>
      <c r="E40" s="65">
        <v>52.9</v>
      </c>
      <c r="F40" s="65">
        <v>29.8</v>
      </c>
      <c r="G40" s="65">
        <v>8</v>
      </c>
      <c r="H40" s="65">
        <v>3.7</v>
      </c>
      <c r="I40" s="65">
        <v>60.6</v>
      </c>
      <c r="J40" s="66">
        <v>1.23</v>
      </c>
      <c r="K40" s="52">
        <v>2.8483499999999995</v>
      </c>
      <c r="L40" s="51">
        <f t="shared" si="2"/>
        <v>3.09</v>
      </c>
      <c r="O40" s="63">
        <f t="shared" si="1"/>
        <v>1599.9999999999998</v>
      </c>
      <c r="P40" s="23"/>
    </row>
    <row r="41" spans="1:16" ht="14.25" x14ac:dyDescent="0.2">
      <c r="A41" s="57" t="s">
        <v>42</v>
      </c>
      <c r="B41" s="57" t="s">
        <v>43</v>
      </c>
      <c r="C41" s="65">
        <v>200.4</v>
      </c>
      <c r="D41" s="67">
        <v>442.91</v>
      </c>
      <c r="E41" s="65">
        <v>50.8</v>
      </c>
      <c r="F41" s="65">
        <v>34</v>
      </c>
      <c r="G41" s="65">
        <v>8.4</v>
      </c>
      <c r="H41" s="65">
        <v>3.9</v>
      </c>
      <c r="I41" s="65">
        <v>60.6</v>
      </c>
      <c r="J41" s="66">
        <v>1.24</v>
      </c>
      <c r="K41" s="52">
        <v>2.8238899999999996</v>
      </c>
      <c r="L41" s="51">
        <f t="shared" si="2"/>
        <v>3.14</v>
      </c>
      <c r="O41" s="63">
        <f t="shared" si="1"/>
        <v>1616.1616161616159</v>
      </c>
      <c r="P41" s="23"/>
    </row>
    <row r="42" spans="1:16" ht="14.25" x14ac:dyDescent="0.2">
      <c r="A42" s="57" t="s">
        <v>37</v>
      </c>
      <c r="B42" s="57" t="s">
        <v>41</v>
      </c>
      <c r="C42" s="65">
        <v>199.8</v>
      </c>
      <c r="D42" s="67">
        <v>560.53</v>
      </c>
      <c r="E42" s="65">
        <v>52.5</v>
      </c>
      <c r="F42" s="65">
        <v>22.1</v>
      </c>
      <c r="G42" s="65">
        <v>7.3</v>
      </c>
      <c r="H42" s="65">
        <v>3.2</v>
      </c>
      <c r="I42" s="65">
        <v>61.4</v>
      </c>
      <c r="J42" s="66">
        <v>1.22</v>
      </c>
      <c r="K42" s="52">
        <v>2.8946289999999997</v>
      </c>
      <c r="L42" s="51">
        <f t="shared" si="2"/>
        <v>3.11</v>
      </c>
      <c r="O42" s="63">
        <f t="shared" si="1"/>
        <v>1572.4815724815724</v>
      </c>
      <c r="P42" s="23"/>
    </row>
    <row r="43" spans="1:16" ht="14.25" x14ac:dyDescent="0.2">
      <c r="A43" s="57" t="s">
        <v>51</v>
      </c>
      <c r="B43" s="57" t="s">
        <v>53</v>
      </c>
      <c r="C43" s="65">
        <v>199.2</v>
      </c>
      <c r="D43" s="67">
        <v>520.97</v>
      </c>
      <c r="E43" s="65">
        <v>52.8</v>
      </c>
      <c r="F43" s="65">
        <v>25.9</v>
      </c>
      <c r="G43" s="65">
        <v>7.2</v>
      </c>
      <c r="H43" s="65">
        <v>3.7</v>
      </c>
      <c r="I43" s="65">
        <v>60.7</v>
      </c>
      <c r="J43" s="66">
        <v>1.22</v>
      </c>
      <c r="K43" s="52">
        <v>2.8918759999999994</v>
      </c>
      <c r="L43" s="51">
        <f t="shared" si="2"/>
        <v>3.13</v>
      </c>
      <c r="O43" s="63">
        <f t="shared" si="1"/>
        <v>1568.627450980392</v>
      </c>
      <c r="P43" s="23"/>
    </row>
    <row r="44" spans="1:16" ht="14.25" x14ac:dyDescent="0.2">
      <c r="A44" s="57" t="s">
        <v>79</v>
      </c>
      <c r="B44" s="57" t="s">
        <v>83</v>
      </c>
      <c r="C44" s="65">
        <v>199.2</v>
      </c>
      <c r="D44" s="67">
        <v>460.25</v>
      </c>
      <c r="E44" s="65">
        <v>54.4</v>
      </c>
      <c r="F44" s="65">
        <v>32</v>
      </c>
      <c r="G44" s="65">
        <v>8.1</v>
      </c>
      <c r="H44" s="65">
        <v>3.9</v>
      </c>
      <c r="I44" s="65">
        <v>60.4</v>
      </c>
      <c r="J44" s="66">
        <v>1.25</v>
      </c>
      <c r="K44" s="52">
        <v>2.8419859999999995</v>
      </c>
      <c r="L44" s="51">
        <f t="shared" si="2"/>
        <v>3.17</v>
      </c>
      <c r="O44" s="63">
        <f t="shared" si="1"/>
        <v>1604.0100250626565</v>
      </c>
      <c r="P44" s="23"/>
    </row>
    <row r="45" spans="1:16" ht="15" customHeight="1" x14ac:dyDescent="0.2">
      <c r="A45" s="57" t="s">
        <v>51</v>
      </c>
      <c r="B45" s="57" t="s">
        <v>54</v>
      </c>
      <c r="C45" s="65">
        <v>197.2</v>
      </c>
      <c r="D45" s="67">
        <v>504.88</v>
      </c>
      <c r="E45" s="65">
        <v>52.4</v>
      </c>
      <c r="F45" s="65">
        <v>27</v>
      </c>
      <c r="G45" s="65">
        <v>7.6</v>
      </c>
      <c r="H45" s="65">
        <v>3.5</v>
      </c>
      <c r="I45" s="65">
        <v>61.1</v>
      </c>
      <c r="J45" s="66">
        <v>1.23</v>
      </c>
      <c r="K45" s="52">
        <v>2.8740999999999994</v>
      </c>
      <c r="L45" s="51">
        <f t="shared" si="2"/>
        <v>3.2</v>
      </c>
      <c r="O45" s="63">
        <f t="shared" si="1"/>
        <v>1584.158415841584</v>
      </c>
    </row>
    <row r="46" spans="1:16" ht="14.25" x14ac:dyDescent="0.2">
      <c r="A46" s="57" t="s">
        <v>37</v>
      </c>
      <c r="B46" s="57" t="s">
        <v>38</v>
      </c>
      <c r="C46" s="65">
        <v>196.9</v>
      </c>
      <c r="D46" s="67">
        <v>502.13</v>
      </c>
      <c r="E46" s="65">
        <v>53.6</v>
      </c>
      <c r="F46" s="65">
        <v>27.2</v>
      </c>
      <c r="G46" s="65">
        <v>7.6</v>
      </c>
      <c r="H46" s="65">
        <v>3.5</v>
      </c>
      <c r="I46" s="65">
        <v>61.5</v>
      </c>
      <c r="J46" s="66">
        <v>1.24</v>
      </c>
      <c r="K46" s="52">
        <v>2.8753899999999994</v>
      </c>
      <c r="L46" s="51">
        <f t="shared" si="2"/>
        <v>3.13</v>
      </c>
      <c r="O46" s="63">
        <f t="shared" si="1"/>
        <v>1584.158415841584</v>
      </c>
    </row>
    <row r="47" spans="1:16" ht="14.25" x14ac:dyDescent="0.2">
      <c r="A47" s="57" t="s">
        <v>56</v>
      </c>
      <c r="B47" s="57" t="s">
        <v>58</v>
      </c>
      <c r="C47" s="65">
        <v>196.1</v>
      </c>
      <c r="D47" s="67">
        <v>467.73</v>
      </c>
      <c r="E47" s="65">
        <v>52.6</v>
      </c>
      <c r="F47" s="65">
        <v>30.5</v>
      </c>
      <c r="G47" s="65">
        <v>7.5</v>
      </c>
      <c r="H47" s="65">
        <v>3.6</v>
      </c>
      <c r="I47" s="65">
        <v>61.1</v>
      </c>
      <c r="J47" s="66">
        <v>1.25</v>
      </c>
      <c r="K47" s="52">
        <v>2.8806109999999996</v>
      </c>
      <c r="L47" s="51">
        <f t="shared" si="2"/>
        <v>3.15</v>
      </c>
      <c r="O47" s="63">
        <f t="shared" si="1"/>
        <v>1580.2469135802467</v>
      </c>
    </row>
    <row r="48" spans="1:16" ht="14.25" x14ac:dyDescent="0.2">
      <c r="A48" s="57" t="s">
        <v>47</v>
      </c>
      <c r="B48" s="57" t="s">
        <v>50</v>
      </c>
      <c r="C48" s="65">
        <v>195.8</v>
      </c>
      <c r="D48" s="67">
        <v>540.39</v>
      </c>
      <c r="E48" s="65">
        <v>50.6</v>
      </c>
      <c r="F48" s="65">
        <v>23</v>
      </c>
      <c r="G48" s="65">
        <v>8</v>
      </c>
      <c r="H48" s="65">
        <v>3.3</v>
      </c>
      <c r="I48" s="65">
        <v>60.5</v>
      </c>
      <c r="J48" s="66">
        <v>1.21</v>
      </c>
      <c r="K48" s="52">
        <v>2.8524539999999994</v>
      </c>
      <c r="L48" s="51">
        <f t="shared" si="2"/>
        <v>3.19</v>
      </c>
      <c r="O48" s="63">
        <f t="shared" si="1"/>
        <v>1599.9999999999998</v>
      </c>
    </row>
    <row r="49" spans="1:15" ht="14.25" x14ac:dyDescent="0.2">
      <c r="A49" s="57" t="s">
        <v>47</v>
      </c>
      <c r="B49" s="57" t="s">
        <v>49</v>
      </c>
      <c r="C49" s="65">
        <v>192.6</v>
      </c>
      <c r="D49" s="67">
        <v>472.88</v>
      </c>
      <c r="E49" s="65">
        <v>51.7</v>
      </c>
      <c r="F49" s="65">
        <v>29.1</v>
      </c>
      <c r="G49" s="65">
        <v>7.8</v>
      </c>
      <c r="H49" s="65">
        <v>3.5</v>
      </c>
      <c r="I49" s="65">
        <v>61.3</v>
      </c>
      <c r="J49" s="66">
        <v>1.23</v>
      </c>
      <c r="K49" s="52">
        <v>2.8628959999999997</v>
      </c>
      <c r="L49" s="51">
        <f t="shared" si="2"/>
        <v>3.22</v>
      </c>
      <c r="O49" s="63">
        <f t="shared" si="1"/>
        <v>1592.0398009950247</v>
      </c>
    </row>
    <row r="50" spans="1:15" ht="14.25" x14ac:dyDescent="0.2">
      <c r="A50" s="57" t="s">
        <v>75</v>
      </c>
      <c r="B50" s="57" t="s">
        <v>76</v>
      </c>
      <c r="C50" s="65">
        <v>188.3</v>
      </c>
      <c r="D50" s="67">
        <v>417.09</v>
      </c>
      <c r="E50" s="65">
        <v>54.2</v>
      </c>
      <c r="F50" s="65">
        <v>33.9</v>
      </c>
      <c r="G50" s="65">
        <v>8.3000000000000007</v>
      </c>
      <c r="H50" s="65">
        <v>3.8</v>
      </c>
      <c r="I50" s="65">
        <v>60.5</v>
      </c>
      <c r="J50" s="66">
        <v>1.24</v>
      </c>
      <c r="K50" s="52">
        <v>2.8311629999999997</v>
      </c>
      <c r="L50" s="51">
        <f t="shared" si="2"/>
        <v>3.2</v>
      </c>
      <c r="O50" s="63">
        <f t="shared" si="1"/>
        <v>1612.0906801007554</v>
      </c>
    </row>
    <row r="51" spans="1:15" ht="14.25" x14ac:dyDescent="0.2">
      <c r="A51" s="57" t="s">
        <v>61</v>
      </c>
      <c r="B51" s="57" t="s">
        <v>62</v>
      </c>
      <c r="C51" s="65">
        <v>187.7</v>
      </c>
      <c r="D51" s="67">
        <v>518.95000000000005</v>
      </c>
      <c r="E51" s="65">
        <v>52.7</v>
      </c>
      <c r="F51" s="65">
        <v>22.9</v>
      </c>
      <c r="G51" s="65">
        <v>7.8</v>
      </c>
      <c r="H51" s="65">
        <v>3.4</v>
      </c>
      <c r="I51" s="65">
        <v>60.9</v>
      </c>
      <c r="J51" s="66">
        <v>1.24</v>
      </c>
      <c r="K51" s="52">
        <v>2.8658569999999997</v>
      </c>
      <c r="L51" s="51">
        <f t="shared" si="2"/>
        <v>3.15</v>
      </c>
      <c r="O51" s="63">
        <f t="shared" si="1"/>
        <v>1592.0398009950247</v>
      </c>
    </row>
    <row r="52" spans="1:15" ht="14.25" x14ac:dyDescent="0.2">
      <c r="A52" s="57" t="s">
        <v>88</v>
      </c>
      <c r="B52" s="57" t="s">
        <v>89</v>
      </c>
      <c r="C52" s="65">
        <v>185.3</v>
      </c>
      <c r="D52" s="67">
        <v>491.07</v>
      </c>
      <c r="E52" s="65">
        <v>55.1</v>
      </c>
      <c r="F52" s="65">
        <v>25.2</v>
      </c>
      <c r="G52" s="65">
        <v>7.9</v>
      </c>
      <c r="H52" s="65">
        <v>4</v>
      </c>
      <c r="I52" s="65">
        <v>60.4</v>
      </c>
      <c r="J52" s="66">
        <v>1.27</v>
      </c>
      <c r="K52" s="52">
        <v>2.8540989999999997</v>
      </c>
      <c r="L52" s="51">
        <f t="shared" si="2"/>
        <v>3.21</v>
      </c>
      <c r="O52" s="63">
        <f t="shared" si="1"/>
        <v>1596.009975062344</v>
      </c>
    </row>
    <row r="53" spans="1:15" ht="14.25" x14ac:dyDescent="0.2">
      <c r="A53" s="57" t="s">
        <v>75</v>
      </c>
      <c r="B53" s="57" t="s">
        <v>77</v>
      </c>
      <c r="C53" s="65">
        <v>182.6</v>
      </c>
      <c r="D53" s="67">
        <v>412.59</v>
      </c>
      <c r="E53" s="65">
        <v>53.4</v>
      </c>
      <c r="F53" s="65">
        <v>33</v>
      </c>
      <c r="G53" s="65">
        <v>8.3000000000000007</v>
      </c>
      <c r="H53" s="65">
        <v>3.5</v>
      </c>
      <c r="I53" s="65">
        <v>60.7</v>
      </c>
      <c r="J53" s="66">
        <v>1.23</v>
      </c>
      <c r="K53" s="52">
        <v>2.8348859999999996</v>
      </c>
      <c r="L53" s="51">
        <f t="shared" si="2"/>
        <v>3.13</v>
      </c>
      <c r="O53" s="63">
        <f t="shared" si="1"/>
        <v>1612.0906801007554</v>
      </c>
    </row>
    <row r="54" spans="1:15" ht="34.5" customHeight="1" x14ac:dyDescent="0.2">
      <c r="A54" s="84" t="s">
        <v>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6"/>
    </row>
    <row r="55" spans="1:15" ht="15" thickBot="1" x14ac:dyDescent="0.25">
      <c r="A55" s="57" t="s">
        <v>35</v>
      </c>
      <c r="B55" s="57" t="s">
        <v>36</v>
      </c>
      <c r="C55" s="65">
        <v>204</v>
      </c>
      <c r="D55" s="1">
        <v>456.25</v>
      </c>
      <c r="E55" s="65">
        <v>52.2</v>
      </c>
      <c r="F55" s="65">
        <v>33.5</v>
      </c>
      <c r="G55" s="65">
        <v>8.8000000000000007</v>
      </c>
      <c r="H55" s="65">
        <v>3.9</v>
      </c>
      <c r="I55" s="65">
        <v>60.1</v>
      </c>
      <c r="J55" s="52">
        <v>1.25</v>
      </c>
      <c r="K55" s="52">
        <v>2.8027719999999996</v>
      </c>
      <c r="L55" s="49">
        <f>ROUND($J$63 +($J$64*(H55-$H$8)*(56/100))+(($N$58-((O44*$J$63/56)+((2000-O44)*($J$66/2000))))*(56/O44)), 2)</f>
        <v>3.21</v>
      </c>
    </row>
    <row r="56" spans="1:15" ht="23.25" customHeight="1" thickBot="1" x14ac:dyDescent="0.25">
      <c r="A56" s="24"/>
      <c r="B56" s="25"/>
      <c r="C56" s="25"/>
      <c r="D56" s="25"/>
      <c r="E56" s="25"/>
      <c r="F56" s="25"/>
      <c r="G56" s="26"/>
      <c r="H56" s="26"/>
      <c r="I56" s="26"/>
      <c r="J56" s="25"/>
      <c r="K56" s="25"/>
      <c r="L56" s="27"/>
    </row>
    <row r="57" spans="1:15" ht="17.25" x14ac:dyDescent="0.25">
      <c r="A57" s="28" t="s">
        <v>15</v>
      </c>
      <c r="B57" s="29"/>
      <c r="C57" s="30">
        <f t="shared" ref="C57:L57" si="3">AVERAGE(C9:C53)</f>
        <v>207.19777777777773</v>
      </c>
      <c r="D57" s="53">
        <f t="shared" si="3"/>
        <v>513.78733333333332</v>
      </c>
      <c r="E57" s="30">
        <f t="shared" si="3"/>
        <v>53.062222222222204</v>
      </c>
      <c r="F57" s="30">
        <f t="shared" si="3"/>
        <v>28.628888888888891</v>
      </c>
      <c r="G57" s="30">
        <f t="shared" si="3"/>
        <v>7.83777777777778</v>
      </c>
      <c r="H57" s="30">
        <f t="shared" si="3"/>
        <v>3.6044444444444457</v>
      </c>
      <c r="I57" s="30">
        <f t="shared" si="3"/>
        <v>60.826666666666661</v>
      </c>
      <c r="J57" s="31">
        <f t="shared" si="3"/>
        <v>1.2377777777777776</v>
      </c>
      <c r="K57" s="31">
        <f t="shared" si="3"/>
        <v>2.8600377555555561</v>
      </c>
      <c r="L57" s="45">
        <f t="shared" si="3"/>
        <v>3.14</v>
      </c>
      <c r="N57" s="44" t="s">
        <v>25</v>
      </c>
    </row>
    <row r="58" spans="1:15" ht="17.25" x14ac:dyDescent="0.25">
      <c r="A58" s="32" t="s">
        <v>16</v>
      </c>
      <c r="B58" s="33"/>
      <c r="C58" s="34">
        <f t="shared" ref="C58:L58" si="4">STDEV(C9:C53)</f>
        <v>11.580616424339285</v>
      </c>
      <c r="D58" s="54">
        <f t="shared" si="4"/>
        <v>50.414672260076316</v>
      </c>
      <c r="E58" s="34">
        <f t="shared" si="4"/>
        <v>1.4288089268670421</v>
      </c>
      <c r="F58" s="34">
        <f t="shared" si="4"/>
        <v>3.7075857264791483</v>
      </c>
      <c r="G58" s="34">
        <f t="shared" si="4"/>
        <v>0.35820822340243852</v>
      </c>
      <c r="H58" s="34">
        <f t="shared" si="4"/>
        <v>0.22254269820700145</v>
      </c>
      <c r="I58" s="34">
        <f t="shared" si="4"/>
        <v>0.42071367935925236</v>
      </c>
      <c r="J58" s="35">
        <f t="shared" si="4"/>
        <v>1.6221322792279107E-2</v>
      </c>
      <c r="K58" s="35">
        <f t="shared" si="4"/>
        <v>2.0479531757515126E-2</v>
      </c>
      <c r="L58" s="46">
        <f t="shared" si="4"/>
        <v>5.5636809267377588E-2</v>
      </c>
      <c r="N58">
        <f>($N$59*$J$63/56)+($N$60*$J$66/2000)</f>
        <v>153.68571428571428</v>
      </c>
    </row>
    <row r="59" spans="1:15" ht="17.25" x14ac:dyDescent="0.25">
      <c r="A59" s="36" t="s">
        <v>17</v>
      </c>
      <c r="B59" s="37"/>
      <c r="C59" s="38">
        <f t="shared" ref="C59:L59" si="5">MAX(C9:C53)</f>
        <v>234</v>
      </c>
      <c r="D59" s="55">
        <f t="shared" si="5"/>
        <v>614.36</v>
      </c>
      <c r="E59" s="38">
        <f t="shared" si="5"/>
        <v>55.8</v>
      </c>
      <c r="F59" s="38">
        <f t="shared" si="5"/>
        <v>35</v>
      </c>
      <c r="G59" s="38">
        <f t="shared" si="5"/>
        <v>8.5</v>
      </c>
      <c r="H59" s="38">
        <f t="shared" si="5"/>
        <v>4</v>
      </c>
      <c r="I59" s="38">
        <f t="shared" si="5"/>
        <v>61.7</v>
      </c>
      <c r="J59" s="39">
        <f t="shared" si="5"/>
        <v>1.27</v>
      </c>
      <c r="K59" s="39">
        <f t="shared" si="5"/>
        <v>2.8985599999999994</v>
      </c>
      <c r="L59" s="47">
        <f t="shared" si="5"/>
        <v>3.29</v>
      </c>
      <c r="N59">
        <v>1600</v>
      </c>
    </row>
    <row r="60" spans="1:15" ht="18" thickBot="1" x14ac:dyDescent="0.3">
      <c r="A60" s="40" t="s">
        <v>18</v>
      </c>
      <c r="B60" s="41"/>
      <c r="C60" s="42">
        <f t="shared" ref="C60:L60" si="6">MIN(C9:C53)</f>
        <v>182.6</v>
      </c>
      <c r="D60" s="56">
        <f t="shared" si="6"/>
        <v>412.59</v>
      </c>
      <c r="E60" s="42">
        <f t="shared" si="6"/>
        <v>50.1</v>
      </c>
      <c r="F60" s="42">
        <f t="shared" si="6"/>
        <v>22.1</v>
      </c>
      <c r="G60" s="42">
        <f t="shared" si="6"/>
        <v>7.2</v>
      </c>
      <c r="H60" s="42">
        <f t="shared" si="6"/>
        <v>3.2</v>
      </c>
      <c r="I60" s="42">
        <f t="shared" si="6"/>
        <v>59.6</v>
      </c>
      <c r="J60" s="43">
        <f t="shared" si="6"/>
        <v>1.21</v>
      </c>
      <c r="K60" s="43">
        <f t="shared" si="6"/>
        <v>2.8179069999999999</v>
      </c>
      <c r="L60" s="48">
        <f t="shared" si="6"/>
        <v>3.01</v>
      </c>
      <c r="N60">
        <v>400</v>
      </c>
    </row>
    <row r="61" spans="1:15" ht="15" x14ac:dyDescent="0.25">
      <c r="A61" s="109" t="s">
        <v>31</v>
      </c>
      <c r="B61" s="110"/>
      <c r="C61" s="110"/>
      <c r="D61" s="110"/>
      <c r="E61" s="110"/>
      <c r="F61" s="110"/>
      <c r="G61" s="111"/>
      <c r="H61" s="89"/>
      <c r="I61" s="90"/>
      <c r="J61" s="90"/>
      <c r="K61" s="90"/>
      <c r="L61" s="91"/>
      <c r="N61">
        <v>16</v>
      </c>
    </row>
    <row r="62" spans="1:15" ht="15.75" x14ac:dyDescent="0.25">
      <c r="A62" s="106" t="s">
        <v>32</v>
      </c>
      <c r="B62" s="107"/>
      <c r="C62" s="107"/>
      <c r="D62" s="107"/>
      <c r="E62" s="107"/>
      <c r="F62" s="107"/>
      <c r="G62" s="108"/>
      <c r="H62" s="103" t="s">
        <v>24</v>
      </c>
      <c r="I62" s="104"/>
      <c r="J62" s="104"/>
      <c r="K62" s="104"/>
      <c r="L62" s="105"/>
    </row>
    <row r="63" spans="1:15" ht="15.75" thickBot="1" x14ac:dyDescent="0.3">
      <c r="A63" s="99" t="s">
        <v>10</v>
      </c>
      <c r="B63" s="100"/>
      <c r="C63" s="100"/>
      <c r="D63" s="100"/>
      <c r="E63" s="100"/>
      <c r="F63" s="100"/>
      <c r="G63" s="100"/>
      <c r="H63" s="87" t="s">
        <v>26</v>
      </c>
      <c r="I63" s="87"/>
      <c r="J63" s="52">
        <v>3.16</v>
      </c>
      <c r="K63" s="52"/>
      <c r="L63" s="88"/>
    </row>
    <row r="64" spans="1:15" ht="16.5" x14ac:dyDescent="0.2">
      <c r="A64" s="97" t="s">
        <v>12</v>
      </c>
      <c r="B64" s="98"/>
      <c r="C64" s="98"/>
      <c r="D64" s="98"/>
      <c r="E64" s="98"/>
      <c r="F64" s="98"/>
      <c r="G64" s="98"/>
      <c r="H64" s="87" t="s">
        <v>27</v>
      </c>
      <c r="I64" s="87"/>
      <c r="J64" s="52">
        <v>0.24</v>
      </c>
      <c r="K64" s="58"/>
      <c r="L64" s="88"/>
    </row>
    <row r="65" spans="1:12" ht="16.5" x14ac:dyDescent="0.2">
      <c r="A65" s="95" t="s">
        <v>97</v>
      </c>
      <c r="B65" s="96"/>
      <c r="C65" s="96"/>
      <c r="D65" s="96"/>
      <c r="E65" s="96"/>
      <c r="F65" s="96"/>
      <c r="G65" s="96"/>
      <c r="H65" s="87" t="s">
        <v>28</v>
      </c>
      <c r="I65" s="87"/>
      <c r="J65" s="52">
        <v>90</v>
      </c>
      <c r="K65" s="58"/>
      <c r="L65" s="88"/>
    </row>
    <row r="66" spans="1:12" ht="27.75" customHeight="1" x14ac:dyDescent="0.2">
      <c r="A66" s="92" t="s">
        <v>96</v>
      </c>
      <c r="B66" s="93"/>
      <c r="C66" s="93"/>
      <c r="D66" s="93"/>
      <c r="E66" s="93"/>
      <c r="F66" s="93"/>
      <c r="G66" s="94"/>
      <c r="H66" s="87" t="s">
        <v>29</v>
      </c>
      <c r="I66" s="87"/>
      <c r="J66" s="62">
        <v>317</v>
      </c>
      <c r="K66" s="59"/>
      <c r="L66" s="88"/>
    </row>
    <row r="67" spans="1:12" ht="16.5" x14ac:dyDescent="0.2">
      <c r="A67" s="101" t="s">
        <v>13</v>
      </c>
      <c r="B67" s="102"/>
      <c r="C67" s="102"/>
      <c r="D67" s="102"/>
      <c r="E67" s="102"/>
      <c r="F67" s="102"/>
      <c r="G67" s="102"/>
      <c r="H67" s="88"/>
      <c r="I67" s="88"/>
      <c r="J67" s="88"/>
      <c r="K67" s="88"/>
      <c r="L67" s="88"/>
    </row>
    <row r="68" spans="1:12" ht="16.5" x14ac:dyDescent="0.2">
      <c r="A68" s="101" t="s">
        <v>14</v>
      </c>
      <c r="B68" s="102"/>
      <c r="C68" s="102"/>
      <c r="D68" s="102"/>
      <c r="E68" s="102"/>
      <c r="F68" s="102"/>
      <c r="G68" s="102"/>
      <c r="H68" s="88"/>
      <c r="I68" s="88"/>
      <c r="J68" s="88"/>
      <c r="K68" s="88"/>
      <c r="L68" s="88"/>
    </row>
    <row r="69" spans="1:12" ht="13.5" thickBot="1" x14ac:dyDescent="0.25">
      <c r="A69" s="112" t="s">
        <v>34</v>
      </c>
      <c r="B69" s="113"/>
      <c r="C69" s="113"/>
      <c r="D69" s="113"/>
      <c r="E69" s="113"/>
      <c r="F69" s="113"/>
      <c r="G69" s="113"/>
      <c r="H69" s="88"/>
      <c r="I69" s="88"/>
      <c r="J69" s="88"/>
      <c r="K69" s="88"/>
      <c r="L69" s="88"/>
    </row>
  </sheetData>
  <mergeCells count="25">
    <mergeCell ref="A67:G67"/>
    <mergeCell ref="H62:L62"/>
    <mergeCell ref="A62:G62"/>
    <mergeCell ref="A61:G61"/>
    <mergeCell ref="H67:L69"/>
    <mergeCell ref="A68:G68"/>
    <mergeCell ref="A69:G69"/>
    <mergeCell ref="H66:I66"/>
    <mergeCell ref="A54:L54"/>
    <mergeCell ref="H63:I63"/>
    <mergeCell ref="H64:I64"/>
    <mergeCell ref="H65:I65"/>
    <mergeCell ref="L63:L66"/>
    <mergeCell ref="H61:L61"/>
    <mergeCell ref="A66:G66"/>
    <mergeCell ref="A65:G65"/>
    <mergeCell ref="A64:G64"/>
    <mergeCell ref="A63:G63"/>
    <mergeCell ref="G1:L2"/>
    <mergeCell ref="D3:L3"/>
    <mergeCell ref="G4:L4"/>
    <mergeCell ref="E8:F8"/>
    <mergeCell ref="C4:F4"/>
    <mergeCell ref="C2:F2"/>
    <mergeCell ref="C1:F1"/>
  </mergeCells>
  <phoneticPr fontId="0" type="noConversion"/>
  <conditionalFormatting sqref="C9:C53">
    <cfRule type="cellIs" dxfId="7" priority="1" stopIfTrue="1" operator="equal">
      <formula>$C$59</formula>
    </cfRule>
  </conditionalFormatting>
  <conditionalFormatting sqref="D9:D53">
    <cfRule type="cellIs" dxfId="6" priority="2" stopIfTrue="1" operator="equal">
      <formula>$D$59</formula>
    </cfRule>
  </conditionalFormatting>
  <conditionalFormatting sqref="E9:E53">
    <cfRule type="cellIs" dxfId="5" priority="3" stopIfTrue="1" operator="equal">
      <formula>$E$59</formula>
    </cfRule>
  </conditionalFormatting>
  <conditionalFormatting sqref="G9:G53">
    <cfRule type="cellIs" dxfId="4" priority="4" stopIfTrue="1" operator="equal">
      <formula>$G$59</formula>
    </cfRule>
  </conditionalFormatting>
  <conditionalFormatting sqref="H9:H53">
    <cfRule type="cellIs" dxfId="3" priority="5" stopIfTrue="1" operator="equal">
      <formula>$H$59</formula>
    </cfRule>
  </conditionalFormatting>
  <conditionalFormatting sqref="I9:I53">
    <cfRule type="cellIs" dxfId="2" priority="6" stopIfTrue="1" operator="equal">
      <formula>$I$59</formula>
    </cfRule>
  </conditionalFormatting>
  <conditionalFormatting sqref="J9:K53">
    <cfRule type="cellIs" dxfId="1" priority="7" stopIfTrue="1" operator="equal">
      <formula>$J$59</formula>
    </cfRule>
  </conditionalFormatting>
  <conditionalFormatting sqref="L9:L53">
    <cfRule type="cellIs" dxfId="0" priority="8" stopIfTrue="1" operator="equal">
      <formula>$L$59</formula>
    </cfRule>
  </conditionalFormatting>
  <printOptions horizontalCentered="1" verticalCentered="1"/>
  <pageMargins left="0" right="0" top="0" bottom="0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2009-11-16T16:20:13Z</cp:lastPrinted>
  <dcterms:created xsi:type="dcterms:W3CDTF">1998-10-01T19:23:01Z</dcterms:created>
  <dcterms:modified xsi:type="dcterms:W3CDTF">2016-04-14T17:38:49Z</dcterms:modified>
</cp:coreProperties>
</file>