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8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Results!$A$1:$L$59</definedName>
  </definedNames>
  <calcPr calcId="162913"/>
</workbook>
</file>

<file path=xl/calcChain.xml><?xml version="1.0" encoding="utf-8"?>
<calcChain xmlns="http://schemas.openxmlformats.org/spreadsheetml/2006/main">
  <c r="O33" i="2" l="1"/>
  <c r="O34" i="2"/>
  <c r="N54" i="2"/>
  <c r="N55" i="2" s="1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5" i="2"/>
  <c r="O36" i="2"/>
  <c r="O37" i="2"/>
  <c r="O38" i="2"/>
  <c r="O39" i="2"/>
  <c r="O40" i="2"/>
  <c r="O41" i="2"/>
  <c r="K47" i="2"/>
  <c r="K48" i="2"/>
  <c r="K49" i="2"/>
  <c r="K50" i="2"/>
  <c r="O45" i="2"/>
  <c r="O11" i="2"/>
  <c r="O12" i="2"/>
  <c r="O13" i="2"/>
  <c r="O14" i="2"/>
  <c r="O15" i="2"/>
  <c r="O16" i="2"/>
  <c r="O17" i="2"/>
  <c r="O18" i="2"/>
  <c r="O42" i="2"/>
  <c r="O43" i="2"/>
  <c r="O10" i="2"/>
  <c r="O9" i="2"/>
  <c r="J50" i="2"/>
  <c r="J49" i="2"/>
  <c r="J48" i="2"/>
  <c r="J47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C50" i="2"/>
  <c r="C49" i="2"/>
  <c r="C48" i="2"/>
  <c r="C47" i="2"/>
  <c r="N53" i="2" l="1"/>
  <c r="L20" i="2" l="1"/>
  <c r="L24" i="2"/>
  <c r="L28" i="2"/>
  <c r="L32" i="2"/>
  <c r="L37" i="2"/>
  <c r="L41" i="2"/>
  <c r="L11" i="2"/>
  <c r="L15" i="2"/>
  <c r="L42" i="2"/>
  <c r="L33" i="2"/>
  <c r="L21" i="2"/>
  <c r="L25" i="2"/>
  <c r="L29" i="2"/>
  <c r="L34" i="2"/>
  <c r="L38" i="2"/>
  <c r="L12" i="2"/>
  <c r="L16" i="2"/>
  <c r="L43" i="2"/>
  <c r="L22" i="2"/>
  <c r="L26" i="2"/>
  <c r="L30" i="2"/>
  <c r="L35" i="2"/>
  <c r="L39" i="2"/>
  <c r="L13" i="2"/>
  <c r="L17" i="2"/>
  <c r="L10" i="2"/>
  <c r="L19" i="2"/>
  <c r="L23" i="2"/>
  <c r="L27" i="2"/>
  <c r="L31" i="2"/>
  <c r="L36" i="2"/>
  <c r="L40" i="2"/>
  <c r="L45" i="2"/>
  <c r="L14" i="2"/>
  <c r="L18" i="2"/>
  <c r="L9" i="2"/>
  <c r="L49" i="2" l="1"/>
  <c r="L48" i="2"/>
  <c r="L47" i="2"/>
  <c r="L50" i="2"/>
</calcChain>
</file>

<file path=xl/sharedStrings.xml><?xml version="1.0" encoding="utf-8"?>
<sst xmlns="http://schemas.openxmlformats.org/spreadsheetml/2006/main" count="105" uniqueCount="86">
  <si>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</si>
  <si>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</si>
  <si>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</si>
  <si>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</si>
  <si>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</si>
  <si>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</si>
  <si>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</si>
  <si>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</si>
  <si>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</si>
  <si>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</si>
  <si>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</si>
  <si>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</si>
  <si>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</si>
  <si>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</si>
  <si>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</si>
  <si>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</si>
  <si>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</si>
  <si>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</si>
  <si>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</si>
  <si>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</si>
  <si>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</si>
  <si>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</si>
  <si>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</si>
  <si>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</si>
  <si>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</si>
  <si>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</si>
  <si>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</si>
  <si>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</si>
  <si>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</si>
  <si>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</si>
  <si>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</si>
  <si>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2008 Strip Plots</t>
  </si>
  <si>
    <t>Ethanol Yld    (gal/bu)</t>
  </si>
  <si>
    <t>YIELD, PROTEIN, OIL, STARCH, TEST WEIGHT, DENSITY and ETHANOL BASIS 15% MOISTURE.</t>
  </si>
  <si>
    <t>VALUE IS GROSS REVENUE PER ACRE MINUS 5 CENTS/BU/PT. FOR DRYING.</t>
  </si>
  <si>
    <t>Copyright © 1996-2008, Iowa Grain Quality Initiative, Iowa State University, Ames, Iowa. All rights reserved.</t>
  </si>
  <si>
    <r>
      <t>2</t>
    </r>
    <r>
      <rPr>
        <sz val="11"/>
        <rFont val="Arial"/>
        <family val="2"/>
      </rPr>
      <t xml:space="preserve"> Value is determined by the current price for corn ($563) and a drying charge.</t>
    </r>
  </si>
  <si>
    <t>2532VT3</t>
  </si>
  <si>
    <t>Crows</t>
  </si>
  <si>
    <t>2123VT3</t>
  </si>
  <si>
    <t>Curry</t>
  </si>
  <si>
    <t>Dekalb</t>
  </si>
  <si>
    <t>DKC50-44</t>
  </si>
  <si>
    <t>LG</t>
  </si>
  <si>
    <t>2520BT RW</t>
  </si>
  <si>
    <t>AgriGold</t>
  </si>
  <si>
    <t>6279 VT3</t>
  </si>
  <si>
    <t>Renze</t>
  </si>
  <si>
    <t>1128 VT3 RR2</t>
  </si>
  <si>
    <t>Wyffels</t>
  </si>
  <si>
    <t>Mycogen</t>
  </si>
  <si>
    <t>2P535</t>
  </si>
  <si>
    <t>Latham</t>
  </si>
  <si>
    <t>LH5618 VT3</t>
  </si>
  <si>
    <t>Pioneer</t>
  </si>
  <si>
    <t>35F44</t>
  </si>
  <si>
    <t>Croplan</t>
  </si>
  <si>
    <t>5338 VT3</t>
  </si>
  <si>
    <t>NK</t>
  </si>
  <si>
    <t>NK N40T</t>
  </si>
  <si>
    <t>NC+</t>
  </si>
  <si>
    <t>1775 VT3</t>
  </si>
  <si>
    <t>Midwest</t>
  </si>
  <si>
    <t>76126 VT3</t>
  </si>
  <si>
    <t>Dyna-Gro</t>
  </si>
  <si>
    <t>55P79</t>
  </si>
  <si>
    <t>Renk</t>
  </si>
  <si>
    <t>Rk670 VT3</t>
  </si>
  <si>
    <t>Gold Country Seed</t>
  </si>
  <si>
    <t>102-04 VT3</t>
  </si>
  <si>
    <t>3848VT3</t>
  </si>
  <si>
    <t>DKC 52-59</t>
  </si>
  <si>
    <t>2496 VT3</t>
  </si>
  <si>
    <t>6325 VT3</t>
  </si>
  <si>
    <t>X7301</t>
  </si>
  <si>
    <t>X28566</t>
  </si>
  <si>
    <t>LH4816 RRBT RW</t>
  </si>
  <si>
    <t>36Y26</t>
  </si>
  <si>
    <t>5758 VT3</t>
  </si>
  <si>
    <t>NK N48G</t>
  </si>
  <si>
    <t>1887 VT3</t>
  </si>
  <si>
    <t>72116 VT3</t>
  </si>
  <si>
    <t>CXO7305</t>
  </si>
  <si>
    <t>RK575</t>
  </si>
  <si>
    <t>106-02</t>
  </si>
  <si>
    <t>ILCC Corn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</si>
</sst>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2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36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170" fontId="2" fillId="3" borderId="31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1" xfId="0" applyBorder="1" applyAlignment="1">
      <alignment horizontal="left"/>
    </xf>
    <xf numFmtId="175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953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8</xdr:col>
      <xdr:colOff>447675</xdr:colOff>
      <xdr:row>46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45</xdr:row>
      <xdr:rowOff>9525</xdr:rowOff>
    </xdr:from>
    <xdr:to>
      <xdr:col>11</xdr:col>
      <xdr:colOff>866775</xdr:colOff>
      <xdr:row>46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124950"/>
          <a:ext cx="9525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7" zoomScale="97" workbookViewId="0">
      <selection activeCell="B9" sqref="B9:B43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"/>
      <c r="B1" s="2"/>
      <c r="C1" s="82" t="s">
        <v>31</v>
      </c>
      <c r="D1" s="83"/>
      <c r="E1" s="83"/>
      <c r="F1" s="83"/>
      <c r="G1" s="68">
        <v>2008</v>
      </c>
      <c r="H1" s="68"/>
      <c r="I1" s="68"/>
      <c r="J1" s="68"/>
      <c r="K1" s="68"/>
      <c r="L1" s="69"/>
    </row>
    <row r="2" spans="1:16" ht="16.899999999999999" customHeight="1" x14ac:dyDescent="0.2">
      <c r="A2" s="3"/>
      <c r="B2" s="4"/>
      <c r="C2" s="80" t="s">
        <v>0</v>
      </c>
      <c r="D2" s="81"/>
      <c r="E2" s="81"/>
      <c r="F2" s="81"/>
      <c r="G2" s="70"/>
      <c r="H2" s="70"/>
      <c r="I2" s="70"/>
      <c r="J2" s="70"/>
      <c r="K2" s="70"/>
      <c r="L2" s="71"/>
    </row>
    <row r="3" spans="1:16" ht="21.75" customHeight="1" x14ac:dyDescent="0.25">
      <c r="A3" s="3"/>
      <c r="B3" s="4"/>
      <c r="C3" s="5" t="s">
        <v>1</v>
      </c>
      <c r="D3" s="72" t="s">
        <v>85</v>
      </c>
      <c r="E3" s="72"/>
      <c r="F3" s="72"/>
      <c r="G3" s="72"/>
      <c r="H3" s="72"/>
      <c r="I3" s="72"/>
      <c r="J3" s="72"/>
      <c r="K3" s="72"/>
      <c r="L3" s="73"/>
    </row>
    <row r="4" spans="1:16" ht="21.75" customHeight="1" x14ac:dyDescent="0.2">
      <c r="A4" s="3"/>
      <c r="B4" s="4"/>
      <c r="C4" s="78" t="s">
        <v>11</v>
      </c>
      <c r="D4" s="79"/>
      <c r="E4" s="79"/>
      <c r="F4" s="79"/>
      <c r="G4" s="74"/>
      <c r="H4" s="74"/>
      <c r="I4" s="74"/>
      <c r="J4" s="74"/>
      <c r="K4" s="74"/>
      <c r="L4" s="75"/>
    </row>
    <row r="5" spans="1:16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7"/>
    </row>
    <row r="6" spans="1:16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6" ht="48" customHeight="1" thickBot="1" x14ac:dyDescent="0.3">
      <c r="A7" s="12" t="s">
        <v>2</v>
      </c>
      <c r="B7" s="13" t="s">
        <v>3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4</v>
      </c>
      <c r="H7" s="14" t="s">
        <v>5</v>
      </c>
      <c r="I7" s="15" t="s">
        <v>6</v>
      </c>
      <c r="J7" s="14" t="s">
        <v>7</v>
      </c>
      <c r="K7" s="15" t="s">
        <v>32</v>
      </c>
      <c r="L7" s="16" t="s">
        <v>23</v>
      </c>
    </row>
    <row r="8" spans="1:16" ht="20.25" customHeight="1" thickTop="1" thickBot="1" x14ac:dyDescent="0.3">
      <c r="A8" s="17"/>
      <c r="B8" s="18"/>
      <c r="C8" s="18"/>
      <c r="D8" s="19"/>
      <c r="E8" s="76" t="s">
        <v>8</v>
      </c>
      <c r="F8" s="77"/>
      <c r="G8" s="20">
        <v>8</v>
      </c>
      <c r="H8" s="20">
        <v>3.6</v>
      </c>
      <c r="I8" s="20">
        <v>60</v>
      </c>
      <c r="J8" s="62">
        <v>1.27</v>
      </c>
      <c r="K8" s="61"/>
      <c r="L8" s="21"/>
    </row>
    <row r="9" spans="1:16" ht="14.25" x14ac:dyDescent="0.2">
      <c r="A9" s="56" t="s">
        <v>49</v>
      </c>
      <c r="B9" s="64">
        <v>1941</v>
      </c>
      <c r="C9" s="65">
        <v>213.8</v>
      </c>
      <c r="D9" s="66">
        <v>1188.7</v>
      </c>
      <c r="E9" s="65">
        <v>57.9</v>
      </c>
      <c r="F9" s="65">
        <v>16.399999999999999</v>
      </c>
      <c r="G9" s="65">
        <v>6.6</v>
      </c>
      <c r="H9" s="65">
        <v>3.4</v>
      </c>
      <c r="I9" s="65">
        <v>61.6</v>
      </c>
      <c r="J9" s="67">
        <v>1.24</v>
      </c>
      <c r="K9" s="51">
        <v>2.9330809999999996</v>
      </c>
      <c r="L9" s="49">
        <f t="shared" ref="L9:L43" si="0">ROUND($J$53 +($J$54*(H9-$H$8)*(56/100))+(($N$53-((O9*$J$53/56)+((2000-O9)*($J$56/2000))))*(56/O9)), 2)</f>
        <v>5.46</v>
      </c>
      <c r="O9" s="22">
        <f t="shared" ref="O9:O43" si="1">(2000)*((0.01*$N$56)-0.48)/((0.01*G9)-0.48)</f>
        <v>1545.8937198067631</v>
      </c>
      <c r="P9" s="22"/>
    </row>
    <row r="10" spans="1:16" ht="14.25" x14ac:dyDescent="0.2">
      <c r="A10" s="56" t="s">
        <v>43</v>
      </c>
      <c r="B10" s="64" t="s">
        <v>72</v>
      </c>
      <c r="C10" s="65">
        <v>213.8</v>
      </c>
      <c r="D10" s="66">
        <v>1179.3800000000001</v>
      </c>
      <c r="E10" s="65">
        <v>58</v>
      </c>
      <c r="F10" s="65">
        <v>17.3</v>
      </c>
      <c r="G10" s="65">
        <v>6.7</v>
      </c>
      <c r="H10" s="65">
        <v>3.4</v>
      </c>
      <c r="I10" s="65">
        <v>61.5</v>
      </c>
      <c r="J10" s="67">
        <v>1.24</v>
      </c>
      <c r="K10" s="51">
        <v>2.9274789999999995</v>
      </c>
      <c r="L10" s="50">
        <f t="shared" si="0"/>
        <v>5.47</v>
      </c>
      <c r="O10" s="22">
        <f t="shared" si="1"/>
        <v>1549.6368038740918</v>
      </c>
      <c r="P10" s="22"/>
    </row>
    <row r="11" spans="1:16" ht="14.25" x14ac:dyDescent="0.2">
      <c r="A11" s="56" t="s">
        <v>43</v>
      </c>
      <c r="B11" s="64" t="s">
        <v>44</v>
      </c>
      <c r="C11" s="65">
        <v>211.6</v>
      </c>
      <c r="D11" s="66">
        <v>1144.99</v>
      </c>
      <c r="E11" s="65">
        <v>55.1</v>
      </c>
      <c r="F11" s="65">
        <v>19.399999999999999</v>
      </c>
      <c r="G11" s="65">
        <v>6.9</v>
      </c>
      <c r="H11" s="65">
        <v>3.8</v>
      </c>
      <c r="I11" s="65">
        <v>60.7</v>
      </c>
      <c r="J11" s="67">
        <v>1.19</v>
      </c>
      <c r="K11" s="51">
        <v>2.9031409999999997</v>
      </c>
      <c r="L11" s="50">
        <f t="shared" si="0"/>
        <v>5.57</v>
      </c>
      <c r="O11" s="22">
        <f t="shared" si="1"/>
        <v>1557.177615571776</v>
      </c>
      <c r="P11" s="22"/>
    </row>
    <row r="12" spans="1:16" ht="14.25" x14ac:dyDescent="0.2">
      <c r="A12" s="56" t="s">
        <v>54</v>
      </c>
      <c r="B12" s="64" t="s">
        <v>55</v>
      </c>
      <c r="C12" s="65">
        <v>211.1</v>
      </c>
      <c r="D12" s="66">
        <v>1131.54</v>
      </c>
      <c r="E12" s="65">
        <v>59.4</v>
      </c>
      <c r="F12" s="65">
        <v>20.399999999999999</v>
      </c>
      <c r="G12" s="65">
        <v>6.9</v>
      </c>
      <c r="H12" s="65">
        <v>3.6</v>
      </c>
      <c r="I12" s="65">
        <v>61.5</v>
      </c>
      <c r="J12" s="67">
        <v>1.27</v>
      </c>
      <c r="K12" s="51">
        <v>2.9168029999999998</v>
      </c>
      <c r="L12" s="50">
        <f t="shared" si="0"/>
        <v>5.53</v>
      </c>
      <c r="O12" s="22">
        <f t="shared" si="1"/>
        <v>1557.177615571776</v>
      </c>
      <c r="P12" s="22"/>
    </row>
    <row r="13" spans="1:16" ht="14.25" x14ac:dyDescent="0.2">
      <c r="A13" s="56" t="s">
        <v>41</v>
      </c>
      <c r="B13" s="64" t="s">
        <v>71</v>
      </c>
      <c r="C13" s="65">
        <v>210.3</v>
      </c>
      <c r="D13" s="66">
        <v>1147.45</v>
      </c>
      <c r="E13" s="65">
        <v>57.1</v>
      </c>
      <c r="F13" s="65">
        <v>18.5</v>
      </c>
      <c r="G13" s="65">
        <v>6.6</v>
      </c>
      <c r="H13" s="65">
        <v>3.4</v>
      </c>
      <c r="I13" s="65">
        <v>61.6</v>
      </c>
      <c r="J13" s="67">
        <v>1.24</v>
      </c>
      <c r="K13" s="51">
        <v>2.9330809999999996</v>
      </c>
      <c r="L13" s="50">
        <f t="shared" si="0"/>
        <v>5.46</v>
      </c>
      <c r="O13" s="22">
        <f t="shared" si="1"/>
        <v>1545.8937198067631</v>
      </c>
      <c r="P13" s="22"/>
    </row>
    <row r="14" spans="1:16" ht="14.25" x14ac:dyDescent="0.2">
      <c r="A14" s="56" t="s">
        <v>60</v>
      </c>
      <c r="B14" s="64" t="s">
        <v>61</v>
      </c>
      <c r="C14" s="65">
        <v>207.4</v>
      </c>
      <c r="D14" s="66">
        <v>1146.8699999999999</v>
      </c>
      <c r="E14" s="65">
        <v>57.6</v>
      </c>
      <c r="F14" s="65">
        <v>17</v>
      </c>
      <c r="G14" s="65">
        <v>6.6</v>
      </c>
      <c r="H14" s="65">
        <v>3.4</v>
      </c>
      <c r="I14" s="65">
        <v>61.7</v>
      </c>
      <c r="J14" s="67">
        <v>1.23</v>
      </c>
      <c r="K14" s="51">
        <v>2.9317909999999996</v>
      </c>
      <c r="L14" s="50">
        <f t="shared" si="0"/>
        <v>5.46</v>
      </c>
      <c r="O14" s="22">
        <f t="shared" si="1"/>
        <v>1545.8937198067631</v>
      </c>
      <c r="P14" s="22"/>
    </row>
    <row r="15" spans="1:16" ht="14.25" x14ac:dyDescent="0.2">
      <c r="A15" s="56" t="s">
        <v>68</v>
      </c>
      <c r="B15" s="64" t="s">
        <v>69</v>
      </c>
      <c r="C15" s="65">
        <v>206.8</v>
      </c>
      <c r="D15" s="66">
        <v>1114.8499999999999</v>
      </c>
      <c r="E15" s="65">
        <v>57.6</v>
      </c>
      <c r="F15" s="65">
        <v>19.8</v>
      </c>
      <c r="G15" s="65">
        <v>7.1</v>
      </c>
      <c r="H15" s="65">
        <v>3.7</v>
      </c>
      <c r="I15" s="65">
        <v>61.3</v>
      </c>
      <c r="J15" s="67">
        <v>1.27</v>
      </c>
      <c r="K15" s="51">
        <v>2.9039279999999996</v>
      </c>
      <c r="L15" s="50">
        <f t="shared" si="0"/>
        <v>5.56</v>
      </c>
      <c r="O15" s="22">
        <f t="shared" si="1"/>
        <v>1564.7921760391196</v>
      </c>
      <c r="P15" s="22"/>
    </row>
    <row r="16" spans="1:16" ht="14.25" x14ac:dyDescent="0.2">
      <c r="A16" s="56" t="s">
        <v>38</v>
      </c>
      <c r="B16" s="64" t="s">
        <v>39</v>
      </c>
      <c r="C16" s="65">
        <v>205.4</v>
      </c>
      <c r="D16" s="66">
        <v>1109.33</v>
      </c>
      <c r="E16" s="65">
        <v>57.8</v>
      </c>
      <c r="F16" s="65">
        <v>19.600000000000001</v>
      </c>
      <c r="G16" s="65">
        <v>7.2</v>
      </c>
      <c r="H16" s="65">
        <v>3.6</v>
      </c>
      <c r="I16" s="65">
        <v>61.5</v>
      </c>
      <c r="J16" s="67">
        <v>1.29</v>
      </c>
      <c r="K16" s="51">
        <v>2.9025769999999995</v>
      </c>
      <c r="L16" s="50">
        <f t="shared" si="0"/>
        <v>5.55</v>
      </c>
      <c r="O16" s="22">
        <f t="shared" si="1"/>
        <v>1568.627450980392</v>
      </c>
      <c r="P16" s="22"/>
    </row>
    <row r="17" spans="1:16" ht="14.25" x14ac:dyDescent="0.2">
      <c r="A17" s="56" t="s">
        <v>62</v>
      </c>
      <c r="B17" s="64" t="s">
        <v>81</v>
      </c>
      <c r="C17" s="65">
        <v>201.2</v>
      </c>
      <c r="D17" s="66">
        <v>1101.79</v>
      </c>
      <c r="E17" s="65">
        <v>57.7</v>
      </c>
      <c r="F17" s="65">
        <v>18.100000000000001</v>
      </c>
      <c r="G17" s="65">
        <v>7</v>
      </c>
      <c r="H17" s="65">
        <v>3.4</v>
      </c>
      <c r="I17" s="65">
        <v>61.4</v>
      </c>
      <c r="J17" s="67">
        <v>1.25</v>
      </c>
      <c r="K17" s="51">
        <v>2.9119629999999996</v>
      </c>
      <c r="L17" s="50">
        <f t="shared" si="0"/>
        <v>5.5</v>
      </c>
      <c r="O17" s="22">
        <f t="shared" si="1"/>
        <v>1560.9756097560974</v>
      </c>
      <c r="P17" s="22"/>
    </row>
    <row r="18" spans="1:16" ht="14.25" x14ac:dyDescent="0.2">
      <c r="A18" s="56" t="s">
        <v>56</v>
      </c>
      <c r="B18" s="64" t="s">
        <v>57</v>
      </c>
      <c r="C18" s="65">
        <v>201.2</v>
      </c>
      <c r="D18" s="66">
        <v>1095.77</v>
      </c>
      <c r="E18" s="65">
        <v>58.2</v>
      </c>
      <c r="F18" s="65">
        <v>18.7</v>
      </c>
      <c r="G18" s="65">
        <v>6.8</v>
      </c>
      <c r="H18" s="65">
        <v>3.6</v>
      </c>
      <c r="I18" s="65">
        <v>61.6</v>
      </c>
      <c r="J18" s="67">
        <v>1.26</v>
      </c>
      <c r="K18" s="51">
        <v>2.9211149999999995</v>
      </c>
      <c r="L18" s="50">
        <f t="shared" si="0"/>
        <v>5.52</v>
      </c>
      <c r="O18" s="22">
        <f t="shared" si="1"/>
        <v>1553.3980582524271</v>
      </c>
      <c r="P18" s="22"/>
    </row>
    <row r="19" spans="1:16" ht="14.25" x14ac:dyDescent="0.2">
      <c r="A19" s="56" t="s">
        <v>45</v>
      </c>
      <c r="B19" s="64" t="s">
        <v>46</v>
      </c>
      <c r="C19" s="65">
        <v>200.4</v>
      </c>
      <c r="D19" s="66">
        <v>1095.3699999999999</v>
      </c>
      <c r="E19" s="65">
        <v>59.5</v>
      </c>
      <c r="F19" s="65">
        <v>18.3</v>
      </c>
      <c r="G19" s="65">
        <v>6.8</v>
      </c>
      <c r="H19" s="65">
        <v>3.6</v>
      </c>
      <c r="I19" s="65">
        <v>61.8</v>
      </c>
      <c r="J19" s="67">
        <v>1.27</v>
      </c>
      <c r="K19" s="51">
        <v>2.9224049999999995</v>
      </c>
      <c r="L19" s="50">
        <f t="shared" si="0"/>
        <v>5.52</v>
      </c>
      <c r="O19" s="22">
        <f t="shared" si="1"/>
        <v>1553.3980582524271</v>
      </c>
      <c r="P19" s="22"/>
    </row>
    <row r="20" spans="1:16" ht="14.25" x14ac:dyDescent="0.2">
      <c r="A20" s="56" t="s">
        <v>62</v>
      </c>
      <c r="B20" s="64" t="s">
        <v>63</v>
      </c>
      <c r="C20" s="65">
        <v>197.7</v>
      </c>
      <c r="D20" s="66">
        <v>1060.83</v>
      </c>
      <c r="E20" s="65">
        <v>56.8</v>
      </c>
      <c r="F20" s="65">
        <v>20.3</v>
      </c>
      <c r="G20" s="65">
        <v>6.5</v>
      </c>
      <c r="H20" s="65">
        <v>3.6</v>
      </c>
      <c r="I20" s="65">
        <v>61.8</v>
      </c>
      <c r="J20" s="67">
        <v>1.25</v>
      </c>
      <c r="K20" s="51">
        <v>2.9366309999999998</v>
      </c>
      <c r="L20" s="50">
        <f t="shared" si="0"/>
        <v>5.49</v>
      </c>
      <c r="O20" s="22">
        <f t="shared" si="1"/>
        <v>1542.168674698795</v>
      </c>
      <c r="P20" s="22"/>
    </row>
    <row r="21" spans="1:16" ht="14.25" x14ac:dyDescent="0.2">
      <c r="A21" s="56" t="s">
        <v>50</v>
      </c>
      <c r="B21" s="64" t="s">
        <v>51</v>
      </c>
      <c r="C21" s="65">
        <v>197.6</v>
      </c>
      <c r="D21" s="66">
        <v>1084.6400000000001</v>
      </c>
      <c r="E21" s="65">
        <v>59.3</v>
      </c>
      <c r="F21" s="65">
        <v>17.8</v>
      </c>
      <c r="G21" s="65">
        <v>6.9</v>
      </c>
      <c r="H21" s="65">
        <v>3.4</v>
      </c>
      <c r="I21" s="65">
        <v>61.9</v>
      </c>
      <c r="J21" s="67">
        <v>1.28</v>
      </c>
      <c r="K21" s="51">
        <v>2.9214349999999998</v>
      </c>
      <c r="L21" s="50">
        <f t="shared" si="0"/>
        <v>5.49</v>
      </c>
      <c r="O21" s="22">
        <f t="shared" si="1"/>
        <v>1557.177615571776</v>
      </c>
      <c r="P21" s="22"/>
    </row>
    <row r="22" spans="1:16" ht="14.25" x14ac:dyDescent="0.2">
      <c r="A22" s="56" t="s">
        <v>56</v>
      </c>
      <c r="B22" s="64" t="s">
        <v>78</v>
      </c>
      <c r="C22" s="65">
        <v>197.3</v>
      </c>
      <c r="D22" s="66">
        <v>1059.4000000000001</v>
      </c>
      <c r="E22" s="65">
        <v>57.9</v>
      </c>
      <c r="F22" s="65">
        <v>20.2</v>
      </c>
      <c r="G22" s="65">
        <v>7.3</v>
      </c>
      <c r="H22" s="65">
        <v>3.4</v>
      </c>
      <c r="I22" s="65">
        <v>61.1</v>
      </c>
      <c r="J22" s="67">
        <v>1.28</v>
      </c>
      <c r="K22" s="51">
        <v>2.8990269999999998</v>
      </c>
      <c r="L22" s="50">
        <f t="shared" si="0"/>
        <v>5.52</v>
      </c>
      <c r="O22" s="22">
        <f t="shared" si="1"/>
        <v>1572.4815724815724</v>
      </c>
      <c r="P22" s="22"/>
    </row>
    <row r="23" spans="1:16" ht="14.25" x14ac:dyDescent="0.2">
      <c r="A23" s="56" t="s">
        <v>52</v>
      </c>
      <c r="B23" s="64" t="s">
        <v>53</v>
      </c>
      <c r="C23" s="65">
        <v>197.1</v>
      </c>
      <c r="D23" s="66">
        <v>1055.46</v>
      </c>
      <c r="E23" s="65">
        <v>57.8</v>
      </c>
      <c r="F23" s="65">
        <v>20.5</v>
      </c>
      <c r="G23" s="65">
        <v>6.9</v>
      </c>
      <c r="H23" s="65">
        <v>3.6</v>
      </c>
      <c r="I23" s="65">
        <v>61.6</v>
      </c>
      <c r="J23" s="67">
        <v>1.25</v>
      </c>
      <c r="K23" s="51">
        <v>2.9142229999999998</v>
      </c>
      <c r="L23" s="50">
        <f t="shared" si="0"/>
        <v>5.53</v>
      </c>
      <c r="O23" s="22">
        <f t="shared" si="1"/>
        <v>1557.177615571776</v>
      </c>
      <c r="P23" s="22"/>
    </row>
    <row r="24" spans="1:16" ht="14.25" x14ac:dyDescent="0.2">
      <c r="A24" s="56" t="s">
        <v>66</v>
      </c>
      <c r="B24" s="64" t="s">
        <v>67</v>
      </c>
      <c r="C24" s="65">
        <v>196.6</v>
      </c>
      <c r="D24" s="66">
        <v>1069.57</v>
      </c>
      <c r="E24" s="65">
        <v>56.7</v>
      </c>
      <c r="F24" s="65">
        <v>18.8</v>
      </c>
      <c r="G24" s="65">
        <v>7</v>
      </c>
      <c r="H24" s="65">
        <v>3.5</v>
      </c>
      <c r="I24" s="65">
        <v>60.9</v>
      </c>
      <c r="J24" s="67">
        <v>1.22</v>
      </c>
      <c r="K24" s="51">
        <v>2.9064219999999996</v>
      </c>
      <c r="L24" s="50">
        <f t="shared" si="0"/>
        <v>5.52</v>
      </c>
      <c r="O24" s="22">
        <f t="shared" si="1"/>
        <v>1560.9756097560974</v>
      </c>
      <c r="P24" s="22"/>
    </row>
    <row r="25" spans="1:16" ht="14.25" x14ac:dyDescent="0.2">
      <c r="A25" s="56" t="s">
        <v>68</v>
      </c>
      <c r="B25" s="64" t="s">
        <v>84</v>
      </c>
      <c r="C25" s="65">
        <v>196.5</v>
      </c>
      <c r="D25" s="66">
        <v>1065.29</v>
      </c>
      <c r="E25" s="65">
        <v>55.3</v>
      </c>
      <c r="F25" s="65">
        <v>19.2</v>
      </c>
      <c r="G25" s="65">
        <v>6.5</v>
      </c>
      <c r="H25" s="65">
        <v>3.3</v>
      </c>
      <c r="I25" s="65">
        <v>61.9</v>
      </c>
      <c r="J25" s="67">
        <v>1.23</v>
      </c>
      <c r="K25" s="51">
        <v>2.9390639999999997</v>
      </c>
      <c r="L25" s="50">
        <f t="shared" si="0"/>
        <v>5.43</v>
      </c>
      <c r="O25" s="22">
        <f t="shared" si="1"/>
        <v>1542.168674698795</v>
      </c>
      <c r="P25" s="22"/>
    </row>
    <row r="26" spans="1:16" ht="14.25" x14ac:dyDescent="0.2">
      <c r="A26" s="56" t="s">
        <v>41</v>
      </c>
      <c r="B26" s="64" t="s">
        <v>42</v>
      </c>
      <c r="C26" s="65">
        <v>195.6</v>
      </c>
      <c r="D26" s="66">
        <v>1078.74</v>
      </c>
      <c r="E26" s="65">
        <v>57.7</v>
      </c>
      <c r="F26" s="65">
        <v>17.3</v>
      </c>
      <c r="G26" s="65">
        <v>7.2</v>
      </c>
      <c r="H26" s="65">
        <v>3.4</v>
      </c>
      <c r="I26" s="65">
        <v>61.6</v>
      </c>
      <c r="J26" s="67">
        <v>1.28</v>
      </c>
      <c r="K26" s="51">
        <v>2.9046289999999995</v>
      </c>
      <c r="L26" s="50">
        <f t="shared" si="0"/>
        <v>5.52</v>
      </c>
      <c r="O26" s="22">
        <f t="shared" si="1"/>
        <v>1568.627450980392</v>
      </c>
      <c r="P26" s="22"/>
    </row>
    <row r="27" spans="1:16" ht="14.25" x14ac:dyDescent="0.2">
      <c r="A27" s="56" t="s">
        <v>64</v>
      </c>
      <c r="B27" s="64" t="s">
        <v>65</v>
      </c>
      <c r="C27" s="65">
        <v>194.8</v>
      </c>
      <c r="D27" s="66">
        <v>1047.1199999999999</v>
      </c>
      <c r="E27" s="65">
        <v>58.1</v>
      </c>
      <c r="F27" s="65">
        <v>20.100000000000001</v>
      </c>
      <c r="G27" s="65">
        <v>7.1</v>
      </c>
      <c r="H27" s="65">
        <v>3.4</v>
      </c>
      <c r="I27" s="65">
        <v>61.6</v>
      </c>
      <c r="J27" s="67">
        <v>1.25</v>
      </c>
      <c r="K27" s="51">
        <v>2.9063609999999995</v>
      </c>
      <c r="L27" s="50">
        <f t="shared" si="0"/>
        <v>5.51</v>
      </c>
      <c r="O27" s="22">
        <f t="shared" si="1"/>
        <v>1564.7921760391196</v>
      </c>
      <c r="P27" s="22"/>
    </row>
    <row r="28" spans="1:16" ht="14.25" x14ac:dyDescent="0.2">
      <c r="A28" s="56" t="s">
        <v>40</v>
      </c>
      <c r="B28" s="64">
        <v>8557</v>
      </c>
      <c r="C28" s="65">
        <v>194.2</v>
      </c>
      <c r="D28" s="66">
        <v>1025.5999999999999</v>
      </c>
      <c r="E28" s="65">
        <v>54.9</v>
      </c>
      <c r="F28" s="65">
        <v>22</v>
      </c>
      <c r="G28" s="65">
        <v>7.1</v>
      </c>
      <c r="H28" s="65">
        <v>3.7</v>
      </c>
      <c r="I28" s="65">
        <v>60.5</v>
      </c>
      <c r="J28" s="67">
        <v>1.24</v>
      </c>
      <c r="K28" s="51">
        <v>2.9000579999999996</v>
      </c>
      <c r="L28" s="50">
        <f t="shared" si="0"/>
        <v>5.56</v>
      </c>
      <c r="O28" s="22">
        <f t="shared" si="1"/>
        <v>1564.7921760391196</v>
      </c>
      <c r="P28" s="22"/>
    </row>
    <row r="29" spans="1:16" ht="14.25" x14ac:dyDescent="0.2">
      <c r="A29" s="56" t="s">
        <v>45</v>
      </c>
      <c r="B29" s="64" t="s">
        <v>73</v>
      </c>
      <c r="C29" s="65">
        <v>193</v>
      </c>
      <c r="D29" s="66">
        <v>1055.72</v>
      </c>
      <c r="E29" s="65">
        <v>58.1</v>
      </c>
      <c r="F29" s="65">
        <v>18.2</v>
      </c>
      <c r="G29" s="65">
        <v>6.9</v>
      </c>
      <c r="H29" s="65">
        <v>3.1</v>
      </c>
      <c r="I29" s="65">
        <v>62</v>
      </c>
      <c r="J29" s="67">
        <v>1.27</v>
      </c>
      <c r="K29" s="51">
        <v>2.9251579999999997</v>
      </c>
      <c r="L29" s="50">
        <f t="shared" si="0"/>
        <v>5.43</v>
      </c>
      <c r="O29" s="22">
        <f t="shared" si="1"/>
        <v>1557.177615571776</v>
      </c>
      <c r="P29" s="22"/>
    </row>
    <row r="30" spans="1:16" ht="14.25" x14ac:dyDescent="0.2">
      <c r="A30" s="56" t="s">
        <v>49</v>
      </c>
      <c r="B30" s="64" t="s">
        <v>74</v>
      </c>
      <c r="C30" s="65">
        <v>192.3</v>
      </c>
      <c r="D30" s="66">
        <v>1044.3499999999999</v>
      </c>
      <c r="E30" s="65">
        <v>56.1</v>
      </c>
      <c r="F30" s="65">
        <v>19</v>
      </c>
      <c r="G30" s="65">
        <v>7.1</v>
      </c>
      <c r="H30" s="65">
        <v>3.3</v>
      </c>
      <c r="I30" s="65">
        <v>61.7</v>
      </c>
      <c r="J30" s="67">
        <v>1.25</v>
      </c>
      <c r="K30" s="51">
        <v>2.9080319999999995</v>
      </c>
      <c r="L30" s="50">
        <f t="shared" si="0"/>
        <v>5.49</v>
      </c>
      <c r="O30" s="22">
        <f t="shared" si="1"/>
        <v>1564.7921760391196</v>
      </c>
      <c r="P30" s="22"/>
    </row>
    <row r="31" spans="1:16" ht="14.25" x14ac:dyDescent="0.2">
      <c r="A31" s="56" t="s">
        <v>64</v>
      </c>
      <c r="B31" s="64" t="s">
        <v>82</v>
      </c>
      <c r="C31" s="65">
        <v>192.3</v>
      </c>
      <c r="D31" s="66">
        <v>1030.93</v>
      </c>
      <c r="E31" s="65">
        <v>56</v>
      </c>
      <c r="F31" s="65">
        <v>20.399999999999999</v>
      </c>
      <c r="G31" s="65">
        <v>7.1</v>
      </c>
      <c r="H31" s="65">
        <v>3.7</v>
      </c>
      <c r="I31" s="65">
        <v>60.6</v>
      </c>
      <c r="J31" s="67">
        <v>1.24</v>
      </c>
      <c r="K31" s="51">
        <v>2.9000579999999996</v>
      </c>
      <c r="L31" s="50">
        <f t="shared" si="0"/>
        <v>5.56</v>
      </c>
      <c r="O31" s="22">
        <f t="shared" si="1"/>
        <v>1564.7921760391196</v>
      </c>
      <c r="P31" s="22"/>
    </row>
    <row r="32" spans="1:16" ht="14.25" x14ac:dyDescent="0.2">
      <c r="A32" s="56" t="s">
        <v>58</v>
      </c>
      <c r="B32" s="64" t="s">
        <v>79</v>
      </c>
      <c r="C32" s="65">
        <v>191.5</v>
      </c>
      <c r="D32" s="66">
        <v>1041.74</v>
      </c>
      <c r="E32" s="65">
        <v>55.1</v>
      </c>
      <c r="F32" s="65">
        <v>18.8</v>
      </c>
      <c r="G32" s="65">
        <v>7.2</v>
      </c>
      <c r="H32" s="65">
        <v>3.5</v>
      </c>
      <c r="I32" s="65">
        <v>61.5</v>
      </c>
      <c r="J32" s="67">
        <v>1.24</v>
      </c>
      <c r="K32" s="51">
        <v>2.8977979999999994</v>
      </c>
      <c r="L32" s="50">
        <f t="shared" si="0"/>
        <v>5.53</v>
      </c>
      <c r="O32" s="22">
        <f t="shared" si="1"/>
        <v>1568.627450980392</v>
      </c>
      <c r="P32" s="22"/>
    </row>
    <row r="33" spans="1:16" ht="14.25" x14ac:dyDescent="0.2">
      <c r="A33" s="56" t="s">
        <v>38</v>
      </c>
      <c r="B33" s="64" t="s">
        <v>70</v>
      </c>
      <c r="C33" s="65">
        <v>188.8</v>
      </c>
      <c r="D33" s="66">
        <v>1009.26</v>
      </c>
      <c r="E33" s="65">
        <v>57.8</v>
      </c>
      <c r="F33" s="65">
        <v>20.7</v>
      </c>
      <c r="G33" s="65">
        <v>6.6</v>
      </c>
      <c r="H33" s="65">
        <v>3.8</v>
      </c>
      <c r="I33" s="65">
        <v>61.6</v>
      </c>
      <c r="J33" s="67">
        <v>1.24</v>
      </c>
      <c r="K33" s="51">
        <v>2.9263969999999997</v>
      </c>
      <c r="L33" s="50">
        <f t="shared" si="0"/>
        <v>5.54</v>
      </c>
      <c r="O33" s="22">
        <f t="shared" si="1"/>
        <v>1545.8937198067631</v>
      </c>
      <c r="P33" s="22"/>
    </row>
    <row r="34" spans="1:16" ht="14.25" x14ac:dyDescent="0.2">
      <c r="A34" s="56" t="s">
        <v>52</v>
      </c>
      <c r="B34" s="64" t="s">
        <v>76</v>
      </c>
      <c r="C34" s="65">
        <v>187.7</v>
      </c>
      <c r="D34" s="66">
        <v>1047.1600000000001</v>
      </c>
      <c r="E34" s="65">
        <v>57.7</v>
      </c>
      <c r="F34" s="65">
        <v>16</v>
      </c>
      <c r="G34" s="65">
        <v>7.3</v>
      </c>
      <c r="H34" s="65">
        <v>3.6</v>
      </c>
      <c r="I34" s="65">
        <v>61.2</v>
      </c>
      <c r="J34" s="67">
        <v>1.26</v>
      </c>
      <c r="K34" s="51">
        <v>2.8931049999999998</v>
      </c>
      <c r="L34" s="50">
        <f t="shared" si="0"/>
        <v>5.56</v>
      </c>
      <c r="O34" s="22">
        <f t="shared" si="1"/>
        <v>1572.4815724815724</v>
      </c>
      <c r="P34" s="22"/>
    </row>
    <row r="35" spans="1:16" ht="14.25" x14ac:dyDescent="0.2">
      <c r="A35" s="56" t="s">
        <v>50</v>
      </c>
      <c r="B35" s="64" t="s">
        <v>75</v>
      </c>
      <c r="C35" s="65">
        <v>187.5</v>
      </c>
      <c r="D35" s="66">
        <v>1017.41</v>
      </c>
      <c r="E35" s="65">
        <v>56.2</v>
      </c>
      <c r="F35" s="65">
        <v>19.100000000000001</v>
      </c>
      <c r="G35" s="65">
        <v>7.9</v>
      </c>
      <c r="H35" s="65">
        <v>3.8</v>
      </c>
      <c r="I35" s="65">
        <v>60.3</v>
      </c>
      <c r="J35" s="67">
        <v>1.26</v>
      </c>
      <c r="K35" s="51">
        <v>2.8561509999999997</v>
      </c>
      <c r="L35" s="50">
        <f t="shared" si="0"/>
        <v>5.66</v>
      </c>
      <c r="O35" s="22">
        <f t="shared" si="1"/>
        <v>1596.009975062344</v>
      </c>
      <c r="P35" s="22"/>
    </row>
    <row r="36" spans="1:16" ht="14.25" x14ac:dyDescent="0.2">
      <c r="A36" s="56" t="s">
        <v>40</v>
      </c>
      <c r="B36" s="64">
        <v>410</v>
      </c>
      <c r="C36" s="65">
        <v>186.8</v>
      </c>
      <c r="D36" s="66">
        <v>1033.74</v>
      </c>
      <c r="E36" s="65">
        <v>56.9</v>
      </c>
      <c r="F36" s="65">
        <v>16.899999999999999</v>
      </c>
      <c r="G36" s="65">
        <v>7.6</v>
      </c>
      <c r="H36" s="65">
        <v>3.2</v>
      </c>
      <c r="I36" s="65">
        <v>61.1</v>
      </c>
      <c r="J36" s="67">
        <v>1.26</v>
      </c>
      <c r="K36" s="51">
        <v>2.8829829999999994</v>
      </c>
      <c r="L36" s="50">
        <f t="shared" si="0"/>
        <v>5.51</v>
      </c>
      <c r="O36" s="22">
        <f t="shared" si="1"/>
        <v>1584.158415841584</v>
      </c>
      <c r="P36" s="22"/>
    </row>
    <row r="37" spans="1:16" ht="14.25" x14ac:dyDescent="0.2">
      <c r="A37" s="56" t="s">
        <v>54</v>
      </c>
      <c r="B37" s="64" t="s">
        <v>77</v>
      </c>
      <c r="C37" s="65">
        <v>186.1</v>
      </c>
      <c r="D37" s="66">
        <v>1021.59</v>
      </c>
      <c r="E37" s="65">
        <v>60.6</v>
      </c>
      <c r="F37" s="65">
        <v>17.8</v>
      </c>
      <c r="G37" s="65">
        <v>7.9</v>
      </c>
      <c r="H37" s="65">
        <v>3.5</v>
      </c>
      <c r="I37" s="65">
        <v>60.9</v>
      </c>
      <c r="J37" s="67">
        <v>1.29</v>
      </c>
      <c r="K37" s="51">
        <v>2.8650339999999996</v>
      </c>
      <c r="L37" s="50">
        <f t="shared" si="0"/>
        <v>5.6</v>
      </c>
      <c r="O37" s="22">
        <f t="shared" si="1"/>
        <v>1596.009975062344</v>
      </c>
      <c r="P37" s="22"/>
    </row>
    <row r="38" spans="1:16" ht="14.25" x14ac:dyDescent="0.2">
      <c r="A38" s="56" t="s">
        <v>60</v>
      </c>
      <c r="B38" s="64" t="s">
        <v>80</v>
      </c>
      <c r="C38" s="65">
        <v>183.9</v>
      </c>
      <c r="D38" s="66">
        <v>1025.4100000000001</v>
      </c>
      <c r="E38" s="65">
        <v>57.9</v>
      </c>
      <c r="F38" s="65">
        <v>16.100000000000001</v>
      </c>
      <c r="G38" s="65">
        <v>7.1</v>
      </c>
      <c r="H38" s="65">
        <v>3.5</v>
      </c>
      <c r="I38" s="65">
        <v>61.5</v>
      </c>
      <c r="J38" s="67">
        <v>1.27</v>
      </c>
      <c r="K38" s="51">
        <v>2.9072699999999996</v>
      </c>
      <c r="L38" s="50">
        <f t="shared" si="0"/>
        <v>5.53</v>
      </c>
      <c r="O38" s="22">
        <f t="shared" si="1"/>
        <v>1564.7921760391196</v>
      </c>
      <c r="P38" s="22"/>
    </row>
    <row r="39" spans="1:16" ht="14.25" x14ac:dyDescent="0.2">
      <c r="A39" s="56" t="s">
        <v>60</v>
      </c>
      <c r="B39" s="64">
        <v>1887</v>
      </c>
      <c r="C39" s="65">
        <v>179.8</v>
      </c>
      <c r="D39" s="66">
        <v>1001.23</v>
      </c>
      <c r="E39" s="65">
        <v>58.1</v>
      </c>
      <c r="F39" s="65">
        <v>16.2</v>
      </c>
      <c r="G39" s="65">
        <v>6.9</v>
      </c>
      <c r="H39" s="65">
        <v>3.3</v>
      </c>
      <c r="I39" s="65">
        <v>61.8</v>
      </c>
      <c r="J39" s="67">
        <v>1.26</v>
      </c>
      <c r="K39" s="51">
        <v>2.9205259999999997</v>
      </c>
      <c r="L39" s="50">
        <f t="shared" si="0"/>
        <v>5.47</v>
      </c>
      <c r="O39" s="22">
        <f t="shared" si="1"/>
        <v>1557.177615571776</v>
      </c>
      <c r="P39" s="22"/>
    </row>
    <row r="40" spans="1:16" ht="14.25" x14ac:dyDescent="0.2">
      <c r="A40" s="56" t="s">
        <v>47</v>
      </c>
      <c r="B40" s="64">
        <v>1185</v>
      </c>
      <c r="C40" s="65">
        <v>178.4</v>
      </c>
      <c r="D40" s="66">
        <v>986.51</v>
      </c>
      <c r="E40" s="65">
        <v>57.4</v>
      </c>
      <c r="F40" s="65">
        <v>17</v>
      </c>
      <c r="G40" s="65">
        <v>7.1</v>
      </c>
      <c r="H40" s="65">
        <v>3.7</v>
      </c>
      <c r="I40" s="65">
        <v>61.2</v>
      </c>
      <c r="J40" s="67">
        <v>1.25</v>
      </c>
      <c r="K40" s="51">
        <v>2.9013479999999996</v>
      </c>
      <c r="L40" s="50">
        <f t="shared" si="0"/>
        <v>5.56</v>
      </c>
      <c r="O40" s="22">
        <f t="shared" si="1"/>
        <v>1564.7921760391196</v>
      </c>
      <c r="P40" s="22"/>
    </row>
    <row r="41" spans="1:16" ht="14.25" x14ac:dyDescent="0.2">
      <c r="A41" s="56" t="s">
        <v>47</v>
      </c>
      <c r="B41" s="64" t="s">
        <v>48</v>
      </c>
      <c r="C41" s="65">
        <v>177.8</v>
      </c>
      <c r="D41" s="66">
        <v>984.34</v>
      </c>
      <c r="E41" s="65">
        <v>59.9</v>
      </c>
      <c r="F41" s="65">
        <v>16.899999999999999</v>
      </c>
      <c r="G41" s="65">
        <v>7.1</v>
      </c>
      <c r="H41" s="65">
        <v>3.4</v>
      </c>
      <c r="I41" s="65">
        <v>62.1</v>
      </c>
      <c r="J41" s="67">
        <v>1.28</v>
      </c>
      <c r="K41" s="51">
        <v>2.9102309999999996</v>
      </c>
      <c r="L41" s="50">
        <f t="shared" si="0"/>
        <v>5.51</v>
      </c>
      <c r="O41" s="22">
        <f t="shared" si="1"/>
        <v>1564.7921760391196</v>
      </c>
      <c r="P41" s="22"/>
    </row>
    <row r="42" spans="1:16" ht="14.25" x14ac:dyDescent="0.2">
      <c r="A42" s="56" t="s">
        <v>66</v>
      </c>
      <c r="B42" s="64" t="s">
        <v>83</v>
      </c>
      <c r="C42" s="65">
        <v>177.5</v>
      </c>
      <c r="D42" s="66">
        <v>993.79</v>
      </c>
      <c r="E42" s="65">
        <v>56.5</v>
      </c>
      <c r="F42" s="65">
        <v>15.6</v>
      </c>
      <c r="G42" s="65">
        <v>7.2</v>
      </c>
      <c r="H42" s="65">
        <v>3.4</v>
      </c>
      <c r="I42" s="65">
        <v>61.4</v>
      </c>
      <c r="J42" s="67">
        <v>1.25</v>
      </c>
      <c r="K42" s="51">
        <v>2.9007589999999994</v>
      </c>
      <c r="L42" s="50">
        <f t="shared" si="0"/>
        <v>5.52</v>
      </c>
      <c r="O42" s="22">
        <f t="shared" si="1"/>
        <v>1568.627450980392</v>
      </c>
      <c r="P42" s="22"/>
    </row>
    <row r="43" spans="1:16" ht="14.25" x14ac:dyDescent="0.2">
      <c r="A43" s="56" t="s">
        <v>58</v>
      </c>
      <c r="B43" s="64" t="s">
        <v>59</v>
      </c>
      <c r="C43" s="65">
        <v>172.3</v>
      </c>
      <c r="D43" s="66">
        <v>957.85</v>
      </c>
      <c r="E43" s="65">
        <v>57.2</v>
      </c>
      <c r="F43" s="65">
        <v>16.399999999999999</v>
      </c>
      <c r="G43" s="65">
        <v>7.2</v>
      </c>
      <c r="H43" s="65">
        <v>3.3</v>
      </c>
      <c r="I43" s="65">
        <v>61.5</v>
      </c>
      <c r="J43" s="67">
        <v>1.25</v>
      </c>
      <c r="K43" s="51">
        <v>2.9024299999999994</v>
      </c>
      <c r="L43" s="50">
        <f t="shared" si="0"/>
        <v>5.5</v>
      </c>
      <c r="O43" s="22">
        <f t="shared" si="1"/>
        <v>1568.627450980392</v>
      </c>
      <c r="P43" s="22"/>
    </row>
    <row r="44" spans="1:16" ht="13.5" thickBot="1" x14ac:dyDescent="0.25">
      <c r="A44" s="84" t="s">
        <v>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6"/>
      <c r="O44" s="22"/>
      <c r="P44" s="22"/>
    </row>
    <row r="45" spans="1:16" ht="15" thickBot="1" x14ac:dyDescent="0.25">
      <c r="A45" s="57" t="s">
        <v>43</v>
      </c>
      <c r="B45" s="58" t="s">
        <v>37</v>
      </c>
      <c r="C45" s="59">
        <v>197.3</v>
      </c>
      <c r="D45" s="59">
        <v>1075.4000000000001</v>
      </c>
      <c r="E45" s="59">
        <v>57.9</v>
      </c>
      <c r="F45" s="59">
        <v>18.600000000000001</v>
      </c>
      <c r="G45" s="59">
        <v>7.1</v>
      </c>
      <c r="H45" s="59">
        <v>3.2</v>
      </c>
      <c r="I45" s="59">
        <v>61.8</v>
      </c>
      <c r="J45" s="67">
        <v>1.27</v>
      </c>
      <c r="K45" s="51">
        <v>2.9132215999999991</v>
      </c>
      <c r="L45" s="48">
        <f>ROUND($J$53 +($J$54*(H45-$H$8)*(56/100))+(($N$53-((O45*$J$53/56)+((2000-O45)*($J$56/2000))))*(56/O45)), 2)</f>
        <v>5.47</v>
      </c>
      <c r="O45" s="22">
        <f>(2000)*((0.01*$N$56)-0.48)/((0.01*G45)-0.48)</f>
        <v>1564.7921760391196</v>
      </c>
      <c r="P45" s="22"/>
    </row>
    <row r="46" spans="1:16" ht="23.25" customHeight="1" thickBot="1" x14ac:dyDescent="0.25">
      <c r="A46" s="23"/>
      <c r="B46" s="24"/>
      <c r="C46" s="24"/>
      <c r="D46" s="24"/>
      <c r="E46" s="24"/>
      <c r="F46" s="24"/>
      <c r="G46" s="25"/>
      <c r="H46" s="25"/>
      <c r="I46" s="25"/>
      <c r="J46" s="24"/>
      <c r="K46" s="24"/>
      <c r="L46" s="26"/>
    </row>
    <row r="47" spans="1:16" ht="17.25" x14ac:dyDescent="0.25">
      <c r="A47" s="27" t="s">
        <v>15</v>
      </c>
      <c r="B47" s="28"/>
      <c r="C47" s="29">
        <f t="shared" ref="C47:L47" si="2">AVERAGE(C9:C43)</f>
        <v>195.03142857142859</v>
      </c>
      <c r="D47" s="52">
        <f t="shared" si="2"/>
        <v>1064.3919999999998</v>
      </c>
      <c r="E47" s="29">
        <f t="shared" si="2"/>
        <v>57.482857142857142</v>
      </c>
      <c r="F47" s="29">
        <f t="shared" si="2"/>
        <v>18.422857142857143</v>
      </c>
      <c r="G47" s="29">
        <f t="shared" si="2"/>
        <v>7.0257142857142849</v>
      </c>
      <c r="H47" s="29">
        <f t="shared" si="2"/>
        <v>3.4942857142857142</v>
      </c>
      <c r="I47" s="29">
        <f t="shared" si="2"/>
        <v>61.414285714285704</v>
      </c>
      <c r="J47" s="30">
        <f t="shared" si="2"/>
        <v>1.254285714285714</v>
      </c>
      <c r="K47" s="30">
        <f t="shared" si="2"/>
        <v>2.9094998285714273</v>
      </c>
      <c r="L47" s="44">
        <f t="shared" si="2"/>
        <v>5.5182857142857129</v>
      </c>
    </row>
    <row r="48" spans="1:16" ht="17.25" x14ac:dyDescent="0.25">
      <c r="A48" s="31" t="s">
        <v>16</v>
      </c>
      <c r="B48" s="32"/>
      <c r="C48" s="33">
        <f t="shared" ref="C48:L48" si="3">STDEV(C9:C43)</f>
        <v>10.961101582375726</v>
      </c>
      <c r="D48" s="53">
        <f t="shared" si="3"/>
        <v>56.515736319760585</v>
      </c>
      <c r="E48" s="33">
        <f t="shared" si="3"/>
        <v>1.336035776706094</v>
      </c>
      <c r="F48" s="33">
        <f t="shared" si="3"/>
        <v>1.6280782092584449</v>
      </c>
      <c r="G48" s="33">
        <f t="shared" si="3"/>
        <v>0.33373365317346143</v>
      </c>
      <c r="H48" s="33">
        <f t="shared" si="3"/>
        <v>0.17310801990266614</v>
      </c>
      <c r="I48" s="33">
        <f t="shared" si="3"/>
        <v>0.42918723265291669</v>
      </c>
      <c r="J48" s="34">
        <f t="shared" si="3"/>
        <v>2.0762765638873613E-2</v>
      </c>
      <c r="K48" s="34">
        <f t="shared" si="3"/>
        <v>1.8233307493327126E-2</v>
      </c>
      <c r="L48" s="45">
        <f t="shared" si="3"/>
        <v>4.6620224990354356E-2</v>
      </c>
    </row>
    <row r="49" spans="1:14" ht="17.25" x14ac:dyDescent="0.25">
      <c r="A49" s="35" t="s">
        <v>17</v>
      </c>
      <c r="B49" s="36"/>
      <c r="C49" s="37">
        <f t="shared" ref="C49:L49" si="4">MAX(C9:C43)</f>
        <v>213.8</v>
      </c>
      <c r="D49" s="54">
        <f t="shared" si="4"/>
        <v>1188.7</v>
      </c>
      <c r="E49" s="37">
        <f t="shared" si="4"/>
        <v>60.6</v>
      </c>
      <c r="F49" s="37">
        <f t="shared" si="4"/>
        <v>22</v>
      </c>
      <c r="G49" s="37">
        <f t="shared" si="4"/>
        <v>7.9</v>
      </c>
      <c r="H49" s="37">
        <f t="shared" si="4"/>
        <v>3.8</v>
      </c>
      <c r="I49" s="37">
        <f t="shared" si="4"/>
        <v>62.1</v>
      </c>
      <c r="J49" s="38">
        <f t="shared" si="4"/>
        <v>1.29</v>
      </c>
      <c r="K49" s="38">
        <f t="shared" si="4"/>
        <v>2.9390639999999997</v>
      </c>
      <c r="L49" s="46">
        <f t="shared" si="4"/>
        <v>5.66</v>
      </c>
    </row>
    <row r="50" spans="1:14" ht="18" thickBot="1" x14ac:dyDescent="0.3">
      <c r="A50" s="39" t="s">
        <v>18</v>
      </c>
      <c r="B50" s="40"/>
      <c r="C50" s="41">
        <f t="shared" ref="C50:L50" si="5">MIN(C9:C43)</f>
        <v>172.3</v>
      </c>
      <c r="D50" s="55">
        <f t="shared" si="5"/>
        <v>957.85</v>
      </c>
      <c r="E50" s="41">
        <f t="shared" si="5"/>
        <v>54.9</v>
      </c>
      <c r="F50" s="41">
        <f t="shared" si="5"/>
        <v>15.6</v>
      </c>
      <c r="G50" s="41">
        <f t="shared" si="5"/>
        <v>6.5</v>
      </c>
      <c r="H50" s="41">
        <f t="shared" si="5"/>
        <v>3.1</v>
      </c>
      <c r="I50" s="41">
        <f t="shared" si="5"/>
        <v>60.3</v>
      </c>
      <c r="J50" s="42">
        <f t="shared" si="5"/>
        <v>1.19</v>
      </c>
      <c r="K50" s="42">
        <f t="shared" si="5"/>
        <v>2.8561509999999997</v>
      </c>
      <c r="L50" s="47">
        <f t="shared" si="5"/>
        <v>5.43</v>
      </c>
    </row>
    <row r="51" spans="1:14" ht="15" x14ac:dyDescent="0.25">
      <c r="A51" s="106" t="s">
        <v>33</v>
      </c>
      <c r="B51" s="107"/>
      <c r="C51" s="107"/>
      <c r="D51" s="107"/>
      <c r="E51" s="107"/>
      <c r="F51" s="107"/>
      <c r="G51" s="108"/>
      <c r="H51" s="89"/>
      <c r="I51" s="90"/>
      <c r="J51" s="90"/>
      <c r="K51" s="90"/>
      <c r="L51" s="91"/>
    </row>
    <row r="52" spans="1:14" ht="15.75" x14ac:dyDescent="0.25">
      <c r="A52" s="103" t="s">
        <v>34</v>
      </c>
      <c r="B52" s="104"/>
      <c r="C52" s="104"/>
      <c r="D52" s="104"/>
      <c r="E52" s="104"/>
      <c r="F52" s="104"/>
      <c r="G52" s="105"/>
      <c r="H52" s="100" t="s">
        <v>24</v>
      </c>
      <c r="I52" s="101"/>
      <c r="J52" s="101"/>
      <c r="K52" s="101"/>
      <c r="L52" s="102"/>
      <c r="N52" s="43" t="s">
        <v>25</v>
      </c>
    </row>
    <row r="53" spans="1:14" ht="15.75" thickBot="1" x14ac:dyDescent="0.3">
      <c r="A53" s="96" t="s">
        <v>10</v>
      </c>
      <c r="B53" s="97"/>
      <c r="C53" s="97"/>
      <c r="D53" s="97"/>
      <c r="E53" s="97"/>
      <c r="F53" s="97"/>
      <c r="G53" s="97"/>
      <c r="H53" s="87" t="s">
        <v>26</v>
      </c>
      <c r="I53" s="87"/>
      <c r="J53" s="51">
        <v>5.63</v>
      </c>
      <c r="K53" s="51"/>
      <c r="L53" s="88"/>
      <c r="N53">
        <f>($N$54*$J$53/56)+($N$55*$J$56/2000)</f>
        <v>228.11714285714288</v>
      </c>
    </row>
    <row r="54" spans="1:14" ht="16.5" x14ac:dyDescent="0.2">
      <c r="A54" s="94" t="s">
        <v>12</v>
      </c>
      <c r="B54" s="95"/>
      <c r="C54" s="95"/>
      <c r="D54" s="95"/>
      <c r="E54" s="95"/>
      <c r="F54" s="95"/>
      <c r="G54" s="95"/>
      <c r="H54" s="87" t="s">
        <v>27</v>
      </c>
      <c r="I54" s="87"/>
      <c r="J54" s="51">
        <v>0.35</v>
      </c>
      <c r="K54" s="59"/>
      <c r="L54" s="88"/>
      <c r="N54">
        <f>2000*((0.01*$N$56)-0.48)/((0.01*$G$8)-0.48)</f>
        <v>1599.9999999999998</v>
      </c>
    </row>
    <row r="55" spans="1:14" ht="16.5" x14ac:dyDescent="0.2">
      <c r="A55" s="92" t="s">
        <v>36</v>
      </c>
      <c r="B55" s="93"/>
      <c r="C55" s="93"/>
      <c r="D55" s="93"/>
      <c r="E55" s="93"/>
      <c r="F55" s="93"/>
      <c r="G55" s="93"/>
      <c r="H55" s="87" t="s">
        <v>28</v>
      </c>
      <c r="I55" s="87"/>
      <c r="J55" s="51">
        <v>160</v>
      </c>
      <c r="K55" s="59"/>
      <c r="L55" s="88"/>
      <c r="N55">
        <f>2000-N54</f>
        <v>400.00000000000023</v>
      </c>
    </row>
    <row r="56" spans="1:14" ht="18.75" customHeight="1" x14ac:dyDescent="0.2">
      <c r="A56" s="92" t="s">
        <v>30</v>
      </c>
      <c r="B56" s="93"/>
      <c r="C56" s="93"/>
      <c r="D56" s="93"/>
      <c r="E56" s="93"/>
      <c r="F56" s="93"/>
      <c r="G56" s="93"/>
      <c r="H56" s="87" t="s">
        <v>29</v>
      </c>
      <c r="I56" s="87"/>
      <c r="J56" s="63">
        <v>336.3</v>
      </c>
      <c r="K56" s="60"/>
      <c r="L56" s="88"/>
      <c r="N56">
        <v>16</v>
      </c>
    </row>
    <row r="57" spans="1:14" ht="32.25" customHeight="1" x14ac:dyDescent="0.2">
      <c r="A57" s="98" t="s">
        <v>13</v>
      </c>
      <c r="B57" s="99"/>
      <c r="C57" s="99"/>
      <c r="D57" s="99"/>
      <c r="E57" s="99"/>
      <c r="F57" s="99"/>
      <c r="G57" s="99"/>
      <c r="H57" s="88"/>
      <c r="I57" s="88"/>
      <c r="J57" s="88"/>
      <c r="K57" s="88"/>
      <c r="L57" s="88"/>
    </row>
    <row r="58" spans="1:14" ht="34.5" customHeight="1" x14ac:dyDescent="0.2">
      <c r="A58" s="98" t="s">
        <v>14</v>
      </c>
      <c r="B58" s="99"/>
      <c r="C58" s="99"/>
      <c r="D58" s="99"/>
      <c r="E58" s="99"/>
      <c r="F58" s="99"/>
      <c r="G58" s="99"/>
      <c r="H58" s="88"/>
      <c r="I58" s="88"/>
      <c r="J58" s="88"/>
      <c r="K58" s="88"/>
      <c r="L58" s="88"/>
    </row>
    <row r="59" spans="1:14" ht="13.5" thickBot="1" x14ac:dyDescent="0.25">
      <c r="A59" s="109" t="s">
        <v>35</v>
      </c>
      <c r="B59" s="110"/>
      <c r="C59" s="110"/>
      <c r="D59" s="110"/>
      <c r="E59" s="110"/>
      <c r="F59" s="110"/>
      <c r="G59" s="110"/>
      <c r="H59" s="88"/>
      <c r="I59" s="88"/>
      <c r="J59" s="88"/>
      <c r="K59" s="88"/>
      <c r="L59" s="88"/>
    </row>
  </sheetData>
  <mergeCells count="25">
    <mergeCell ref="A57:G57"/>
    <mergeCell ref="H52:L52"/>
    <mergeCell ref="A52:G52"/>
    <mergeCell ref="A51:G51"/>
    <mergeCell ref="H57:L59"/>
    <mergeCell ref="A58:G58"/>
    <mergeCell ref="A59:G59"/>
    <mergeCell ref="H56:I56"/>
    <mergeCell ref="A44:L44"/>
    <mergeCell ref="H53:I53"/>
    <mergeCell ref="H54:I54"/>
    <mergeCell ref="H55:I55"/>
    <mergeCell ref="L53:L56"/>
    <mergeCell ref="H51:L51"/>
    <mergeCell ref="A56:G56"/>
    <mergeCell ref="A55:G55"/>
    <mergeCell ref="A54:G54"/>
    <mergeCell ref="A53:G53"/>
    <mergeCell ref="G1:L2"/>
    <mergeCell ref="D3:L3"/>
    <mergeCell ref="G4:L4"/>
    <mergeCell ref="E8:F8"/>
    <mergeCell ref="C4:F4"/>
    <mergeCell ref="C2:F2"/>
    <mergeCell ref="C1:F1"/>
  </mergeCells>
  <phoneticPr fontId="0" type="noConversion"/>
  <conditionalFormatting sqref="C9:C43">
    <cfRule type="cellIs" dxfId="7" priority="1" stopIfTrue="1" operator="equal">
      <formula>$C$49</formula>
    </cfRule>
  </conditionalFormatting>
  <conditionalFormatting sqref="D9:D43">
    <cfRule type="cellIs" dxfId="6" priority="2" stopIfTrue="1" operator="equal">
      <formula>$D$49</formula>
    </cfRule>
  </conditionalFormatting>
  <conditionalFormatting sqref="E9:E43">
    <cfRule type="cellIs" dxfId="5" priority="3" stopIfTrue="1" operator="equal">
      <formula>$E$49</formula>
    </cfRule>
  </conditionalFormatting>
  <conditionalFormatting sqref="G9:G43">
    <cfRule type="cellIs" dxfId="4" priority="4" stopIfTrue="1" operator="equal">
      <formula>$G$49</formula>
    </cfRule>
  </conditionalFormatting>
  <conditionalFormatting sqref="H9:H43">
    <cfRule type="cellIs" dxfId="3" priority="5" stopIfTrue="1" operator="equal">
      <formula>$H$49</formula>
    </cfRule>
  </conditionalFormatting>
  <conditionalFormatting sqref="I9:I43">
    <cfRule type="cellIs" dxfId="2" priority="6" stopIfTrue="1" operator="equal">
      <formula>$I$49</formula>
    </cfRule>
  </conditionalFormatting>
  <conditionalFormatting sqref="J9:K43">
    <cfRule type="cellIs" dxfId="1" priority="7" stopIfTrue="1" operator="equal">
      <formula>$J$49</formula>
    </cfRule>
  </conditionalFormatting>
  <conditionalFormatting sqref="L9:L43">
    <cfRule type="cellIs" dxfId="0" priority="8" stopIfTrue="1" operator="equal">
      <formula>$L$49</formula>
    </cfRule>
  </conditionalFormatting>
  <printOptions horizontalCentered="1" verticalCentered="1"/>
  <pageMargins left="0" right="0" top="0" bottom="0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2008-09-16T14:07:54Z</cp:lastPrinted>
  <dcterms:created xsi:type="dcterms:W3CDTF">1998-10-01T19:23:01Z</dcterms:created>
  <dcterms:modified xsi:type="dcterms:W3CDTF">2016-04-14T17:40:52Z</dcterms:modified>
</cp:coreProperties>
</file>