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10\"/>
    </mc:Choice>
  </mc:AlternateContent>
  <bookViews>
    <workbookView xWindow="705" yWindow="900" windowWidth="10290" windowHeight="4635"/>
  </bookViews>
  <sheets>
    <sheet name="Results" sheetId="2" r:id="rId1"/>
  </sheets>
  <definedNames>
    <definedName name="_xlnm.Print_Area" localSheetId="0">Results!$A$1:$L$57</definedName>
  </definedNames>
  <calcPr calcId="162913"/>
</workbook>
</file>

<file path=xl/calcChain.xml><?xml version="1.0" encoding="utf-8"?>
<calcChain xmlns="http://schemas.openxmlformats.org/spreadsheetml/2006/main">
  <c r="K45" i="2" l="1"/>
  <c r="K46" i="2"/>
  <c r="K47" i="2"/>
  <c r="K48" i="2"/>
  <c r="O31" i="2"/>
  <c r="O32" i="2"/>
  <c r="O33" i="2"/>
  <c r="O34" i="2"/>
  <c r="O35" i="2"/>
  <c r="O36" i="2"/>
  <c r="O37" i="2"/>
  <c r="N52" i="2"/>
  <c r="N53" i="2" s="1"/>
  <c r="O43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8" i="2"/>
  <c r="O39" i="2"/>
  <c r="O40" i="2"/>
  <c r="O41" i="2"/>
  <c r="O10" i="2"/>
  <c r="O9" i="2"/>
  <c r="J48" i="2"/>
  <c r="J47" i="2"/>
  <c r="J46" i="2"/>
  <c r="J45" i="2"/>
  <c r="D45" i="2"/>
  <c r="E45" i="2"/>
  <c r="F45" i="2"/>
  <c r="G45" i="2"/>
  <c r="H45" i="2"/>
  <c r="I45" i="2"/>
  <c r="D46" i="2"/>
  <c r="E46" i="2"/>
  <c r="F46" i="2"/>
  <c r="G46" i="2"/>
  <c r="H46" i="2"/>
  <c r="I46" i="2"/>
  <c r="D47" i="2"/>
  <c r="E47" i="2"/>
  <c r="F47" i="2"/>
  <c r="G47" i="2"/>
  <c r="H47" i="2"/>
  <c r="I47" i="2"/>
  <c r="D48" i="2"/>
  <c r="E48" i="2"/>
  <c r="F48" i="2"/>
  <c r="G48" i="2"/>
  <c r="H48" i="2"/>
  <c r="I48" i="2"/>
  <c r="C48" i="2"/>
  <c r="C47" i="2"/>
  <c r="C46" i="2"/>
  <c r="C45" i="2"/>
  <c r="N51" i="2" l="1"/>
  <c r="L33" i="2" l="1"/>
  <c r="L11" i="2"/>
  <c r="L15" i="2"/>
  <c r="L19" i="2"/>
  <c r="L23" i="2"/>
  <c r="L27" i="2"/>
  <c r="L38" i="2"/>
  <c r="L10" i="2"/>
  <c r="L34" i="2"/>
  <c r="L35" i="2"/>
  <c r="L12" i="2"/>
  <c r="L16" i="2"/>
  <c r="L20" i="2"/>
  <c r="L24" i="2"/>
  <c r="L28" i="2"/>
  <c r="L39" i="2"/>
  <c r="L9" i="2"/>
  <c r="L36" i="2"/>
  <c r="L37" i="2"/>
  <c r="L13" i="2"/>
  <c r="L17" i="2"/>
  <c r="L21" i="2"/>
  <c r="L25" i="2"/>
  <c r="L29" i="2"/>
  <c r="L40" i="2"/>
  <c r="L32" i="2"/>
  <c r="L31" i="2"/>
  <c r="L43" i="2"/>
  <c r="L14" i="2"/>
  <c r="L18" i="2"/>
  <c r="L22" i="2"/>
  <c r="L26" i="2"/>
  <c r="L30" i="2"/>
  <c r="L41" i="2"/>
  <c r="L48" i="2" l="1"/>
  <c r="L47" i="2"/>
  <c r="L46" i="2"/>
  <c r="L45" i="2"/>
</calcChain>
</file>

<file path=xl/sharedStrings.xml><?xml version="1.0" encoding="utf-8"?>
<sst xmlns="http://schemas.openxmlformats.org/spreadsheetml/2006/main" count="107" uniqueCount="86">
  <si>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</si>
  <si>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</si>
  <si>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</si>
  <si>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</si>
  <si>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</si>
  <si>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</si>
  <si>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</si>
  <si>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</si>
  <si>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</si>
  <si>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Check Variety Information: (average values for check strips)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</si>
  <si>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</si>
  <si>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</si>
  <si>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</si>
  <si>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</si>
  <si>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</si>
  <si>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</si>
  <si>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</si>
  <si>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</si>
  <si>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</si>
  <si>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</si>
  <si>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</si>
  <si>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</si>
  <si>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</si>
  <si>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</rPr>
      <t xml:space="preserve">            ( $ / Bu. )</t>
    </r>
  </si>
  <si>
    <t>Ingredient Prices for EPVBF</t>
  </si>
  <si>
    <t>Base Mix</t>
  </si>
  <si>
    <t>Corn ($ / bu.)</t>
  </si>
  <si>
    <t>White Grease ($ / lb.)</t>
  </si>
  <si>
    <t>DDG ($ / ton)</t>
  </si>
  <si>
    <t>48% Soy Meal ($ / ton)</t>
  </si>
  <si>
    <r>
      <t xml:space="preserve">3 </t>
    </r>
    <r>
      <rPr>
        <sz val="11"/>
        <rFont val="Arial"/>
        <family val="2"/>
      </rPr>
      <t>Field moisture content and test weight data were provided by the participating plot operator.</t>
    </r>
  </si>
  <si>
    <t>Ethanol Yld    (gal/bu)</t>
  </si>
  <si>
    <t>YIELD, PROTEIN, OIL, STARCH, TEST WEIGHT, DENSITY and ETHANOL BASIS 15% MOISTURE.</t>
  </si>
  <si>
    <t>VALUE IS GROSS REVENUE PER ACRE MINUS 5 CENTS/BU/PT. FOR DRYING.</t>
  </si>
  <si>
    <t>2010 Strip Plots</t>
  </si>
  <si>
    <t>Copyright © 1996-2010, Iowa Grain Quality Initiative, Iowa State University, Ames, Iowa. All rights reserved.</t>
  </si>
  <si>
    <r>
      <t>2</t>
    </r>
    <r>
      <rPr>
        <sz val="11"/>
        <rFont val="Arial"/>
        <family val="2"/>
      </rPr>
      <t xml:space="preserve"> Value is determined by the current price for corn ($4.25) and a drying charge.</t>
    </r>
  </si>
  <si>
    <t>5338VT3</t>
  </si>
  <si>
    <t>Agrigold</t>
  </si>
  <si>
    <t>A6309 STX</t>
  </si>
  <si>
    <t>Croplan</t>
  </si>
  <si>
    <t>5338SS</t>
  </si>
  <si>
    <t>Curry</t>
  </si>
  <si>
    <t>420-04</t>
  </si>
  <si>
    <t>DeKalb</t>
  </si>
  <si>
    <t>DKC52-59</t>
  </si>
  <si>
    <t>LG</t>
  </si>
  <si>
    <t>LG2478 VT3Pro</t>
  </si>
  <si>
    <t>Mycogen</t>
  </si>
  <si>
    <t>2H490</t>
  </si>
  <si>
    <t>Stine</t>
  </si>
  <si>
    <t>9528VT3Pro</t>
  </si>
  <si>
    <t>A6220 VT3 Pro</t>
  </si>
  <si>
    <t>Channel</t>
  </si>
  <si>
    <t>205-99 STX</t>
  </si>
  <si>
    <t>5237SS</t>
  </si>
  <si>
    <t>424-19</t>
  </si>
  <si>
    <t>DKC51-86</t>
  </si>
  <si>
    <t>Dyna-Gro</t>
  </si>
  <si>
    <t>D44ss49</t>
  </si>
  <si>
    <t>Fontanelle</t>
  </si>
  <si>
    <t>4V548</t>
  </si>
  <si>
    <t>2510STX</t>
  </si>
  <si>
    <t>2A551</t>
  </si>
  <si>
    <t>Pioneer</t>
  </si>
  <si>
    <t>P9910XR</t>
  </si>
  <si>
    <t>Renk</t>
  </si>
  <si>
    <t>RK434 RR</t>
  </si>
  <si>
    <t>9523VT3</t>
  </si>
  <si>
    <t>Wyffels</t>
  </si>
  <si>
    <t>W2751</t>
  </si>
  <si>
    <t>6189VT3</t>
  </si>
  <si>
    <t>199-55VT3</t>
  </si>
  <si>
    <t>4421VT3</t>
  </si>
  <si>
    <t>422-28</t>
  </si>
  <si>
    <t>DKC53-45</t>
  </si>
  <si>
    <t>56R60</t>
  </si>
  <si>
    <t>7V625</t>
  </si>
  <si>
    <t>LG2496VT3</t>
  </si>
  <si>
    <t>2J597</t>
  </si>
  <si>
    <t>PO528XR</t>
  </si>
  <si>
    <t>686VT3</t>
  </si>
  <si>
    <t xml:space="preserve">9417 VT3 </t>
  </si>
  <si>
    <t>1941 VT3</t>
  </si>
  <si>
    <t>ILCC Corn plots</t>
  </si>
  <si>
    <t>There was hail damage on 6/26/10 and 7/11/2010.   The crop adjuster estimated a 37 percent hail loss on this field.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</si>
</sst>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70" formatCode="0.000"/>
    <numFmt numFmtId="175" formatCode="0.0"/>
  </numFmts>
  <fonts count="12" x14ac:knownFonts="1"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165" fontId="2" fillId="2" borderId="13" xfId="0" applyNumberFormat="1" applyFont="1" applyFill="1" applyBorder="1" applyAlignment="1">
      <alignment horizontal="center"/>
    </xf>
    <xf numFmtId="1" fontId="0" fillId="0" borderId="0" xfId="0" applyNumberFormat="1"/>
    <xf numFmtId="0" fontId="0" fillId="2" borderId="5" xfId="0" applyFill="1" applyBorder="1"/>
    <xf numFmtId="0" fontId="0" fillId="2" borderId="6" xfId="0" applyFill="1" applyBorder="1"/>
    <xf numFmtId="175" fontId="0" fillId="2" borderId="6" xfId="0" applyNumberFormat="1" applyFill="1" applyBorder="1"/>
    <xf numFmtId="0" fontId="0" fillId="2" borderId="14" xfId="0" applyFill="1" applyBorder="1"/>
    <xf numFmtId="0" fontId="2" fillId="3" borderId="15" xfId="0" applyFont="1" applyFill="1" applyBorder="1" applyAlignment="1">
      <alignment horizontal="centerContinuous"/>
    </xf>
    <xf numFmtId="0" fontId="2" fillId="3" borderId="16" xfId="0" applyFont="1" applyFill="1" applyBorder="1" applyAlignment="1">
      <alignment horizontal="centerContinuous"/>
    </xf>
    <xf numFmtId="175" fontId="0" fillId="3" borderId="17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2" fillId="3" borderId="18" xfId="0" applyFont="1" applyFill="1" applyBorder="1" applyAlignment="1">
      <alignment horizontal="centerContinuous"/>
    </xf>
    <xf numFmtId="0" fontId="2" fillId="3" borderId="19" xfId="0" applyFont="1" applyFill="1" applyBorder="1" applyAlignment="1">
      <alignment horizontal="centerContinuous"/>
    </xf>
    <xf numFmtId="175" fontId="0" fillId="3" borderId="20" xfId="0" applyNumberForma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0" fontId="2" fillId="4" borderId="18" xfId="0" applyFont="1" applyFill="1" applyBorder="1" applyAlignment="1">
      <alignment horizontal="centerContinuous"/>
    </xf>
    <xf numFmtId="0" fontId="2" fillId="4" borderId="19" xfId="0" applyFont="1" applyFill="1" applyBorder="1" applyAlignment="1">
      <alignment horizontal="centerContinuous"/>
    </xf>
    <xf numFmtId="175" fontId="0" fillId="4" borderId="20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0" fontId="2" fillId="3" borderId="21" xfId="0" applyFont="1" applyFill="1" applyBorder="1" applyAlignment="1">
      <alignment horizontal="centerContinuous"/>
    </xf>
    <xf numFmtId="0" fontId="2" fillId="3" borderId="22" xfId="0" applyFont="1" applyFill="1" applyBorder="1" applyAlignment="1">
      <alignment horizontal="centerContinuous"/>
    </xf>
    <xf numFmtId="175" fontId="0" fillId="3" borderId="23" xfId="0" applyNumberForma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0" fontId="3" fillId="0" borderId="0" xfId="0" applyFont="1"/>
    <xf numFmtId="165" fontId="0" fillId="3" borderId="24" xfId="0" applyNumberFormat="1" applyFill="1" applyBorder="1" applyAlignment="1">
      <alignment horizontal="center"/>
    </xf>
    <xf numFmtId="165" fontId="0" fillId="3" borderId="25" xfId="0" applyNumberFormat="1" applyFill="1" applyBorder="1" applyAlignment="1">
      <alignment horizontal="center"/>
    </xf>
    <xf numFmtId="165" fontId="0" fillId="4" borderId="25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5" fontId="1" fillId="5" borderId="26" xfId="0" applyNumberFormat="1" applyFont="1" applyFill="1" applyBorder="1" applyAlignment="1">
      <alignment horizontal="center"/>
    </xf>
    <xf numFmtId="165" fontId="1" fillId="5" borderId="24" xfId="0" applyNumberFormat="1" applyFont="1" applyFill="1" applyBorder="1" applyAlignment="1">
      <alignment horizontal="center"/>
    </xf>
    <xf numFmtId="165" fontId="1" fillId="5" borderId="25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65" fontId="0" fillId="4" borderId="20" xfId="0" applyNumberFormat="1" applyFill="1" applyBorder="1" applyAlignment="1">
      <alignment horizontal="center"/>
    </xf>
    <xf numFmtId="165" fontId="0" fillId="3" borderId="23" xfId="0" applyNumberFormat="1" applyFill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170" fontId="2" fillId="3" borderId="28" xfId="0" applyNumberFormat="1" applyFont="1" applyFill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175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2" fillId="3" borderId="29" xfId="0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75" fontId="2" fillId="3" borderId="28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3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3" borderId="38" xfId="0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0" fillId="0" borderId="3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6" xfId="0" applyBorder="1" applyAlignment="1">
      <alignment horizontal="right"/>
    </xf>
    <xf numFmtId="0" fontId="0" fillId="0" borderId="23" xfId="0" applyBorder="1" applyAlignment="1">
      <alignment horizontal="right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"/>
          <a:ext cx="82867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409700"/>
          <a:ext cx="95345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8</xdr:col>
      <xdr:colOff>447675</xdr:colOff>
      <xdr:row>44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6350"/>
          <a:ext cx="82772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43</xdr:row>
      <xdr:rowOff>9525</xdr:rowOff>
    </xdr:from>
    <xdr:to>
      <xdr:col>11</xdr:col>
      <xdr:colOff>866775</xdr:colOff>
      <xdr:row>44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8896350"/>
          <a:ext cx="95250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41529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305050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305050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11</xdr:col>
      <xdr:colOff>0</xdr:colOff>
      <xdr:row>8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2305050"/>
          <a:ext cx="8001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zoomScale="97" workbookViewId="0">
      <selection activeCell="B10" sqref="B10"/>
    </sheetView>
  </sheetViews>
  <sheetFormatPr defaultRowHeight="12.75" x14ac:dyDescent="0.2"/>
  <cols>
    <col min="1" max="1" width="20.7109375" bestFit="1" customWidth="1"/>
    <col min="2" max="2" width="16.5703125" bestFit="1" customWidth="1"/>
    <col min="3" max="3" width="13" customWidth="1"/>
    <col min="4" max="4" width="12.140625" customWidth="1"/>
    <col min="5" max="5" width="14.42578125" customWidth="1"/>
    <col min="6" max="6" width="18.5703125" customWidth="1"/>
    <col min="7" max="7" width="11.28515625" customWidth="1"/>
    <col min="8" max="8" width="10.7109375" customWidth="1"/>
    <col min="9" max="9" width="9.85546875" customWidth="1"/>
    <col min="10" max="11" width="12.140625" customWidth="1"/>
    <col min="12" max="12" width="13.28515625" customWidth="1"/>
  </cols>
  <sheetData>
    <row r="1" spans="1:16" ht="30.75" x14ac:dyDescent="0.45">
      <c r="A1" s="1"/>
      <c r="B1" s="2"/>
      <c r="C1" s="78" t="s">
        <v>34</v>
      </c>
      <c r="D1" s="79"/>
      <c r="E1" s="79"/>
      <c r="F1" s="79"/>
      <c r="G1" s="66"/>
      <c r="H1" s="66"/>
      <c r="I1" s="66"/>
      <c r="J1" s="66"/>
      <c r="K1" s="66"/>
      <c r="L1" s="67"/>
    </row>
    <row r="2" spans="1:16" ht="16.899999999999999" customHeight="1" x14ac:dyDescent="0.2">
      <c r="A2" s="3"/>
      <c r="B2" s="4"/>
      <c r="C2" s="76" t="s">
        <v>0</v>
      </c>
      <c r="D2" s="77"/>
      <c r="E2" s="77"/>
      <c r="F2" s="77"/>
      <c r="G2" s="68"/>
      <c r="H2" s="68"/>
      <c r="I2" s="68"/>
      <c r="J2" s="68"/>
      <c r="K2" s="68"/>
      <c r="L2" s="69"/>
    </row>
    <row r="3" spans="1:16" ht="21.75" customHeight="1" x14ac:dyDescent="0.25">
      <c r="A3" s="3"/>
      <c r="B3" s="4"/>
      <c r="C3" s="5" t="s">
        <v>1</v>
      </c>
      <c r="D3" s="70" t="s">
        <v>84</v>
      </c>
      <c r="E3" s="70"/>
      <c r="F3" s="70"/>
      <c r="G3" s="70"/>
      <c r="H3" s="70"/>
      <c r="I3" s="70"/>
      <c r="J3" s="70"/>
      <c r="K3" s="70"/>
      <c r="L3" s="71"/>
    </row>
    <row r="4" spans="1:16" ht="21.75" customHeight="1" thickBot="1" x14ac:dyDescent="0.25">
      <c r="A4" s="3"/>
      <c r="B4" s="4"/>
      <c r="C4" s="74" t="s">
        <v>11</v>
      </c>
      <c r="D4" s="75"/>
      <c r="E4" s="75"/>
      <c r="F4" s="75"/>
      <c r="G4" s="68"/>
      <c r="H4" s="68"/>
      <c r="I4" s="68"/>
      <c r="J4" s="68"/>
      <c r="K4" s="68"/>
      <c r="L4" s="69"/>
    </row>
    <row r="5" spans="1:16" ht="19.5" customHeight="1" thickBot="1" x14ac:dyDescent="0.25">
      <c r="A5" s="6"/>
      <c r="B5" s="7"/>
      <c r="C5" s="80" t="s">
        <v>85</v>
      </c>
      <c r="D5" s="81"/>
      <c r="E5" s="81"/>
      <c r="F5" s="81"/>
      <c r="G5" s="81"/>
      <c r="H5" s="81"/>
      <c r="I5" s="81"/>
      <c r="J5" s="81"/>
      <c r="K5" s="81"/>
      <c r="L5" s="82"/>
    </row>
    <row r="6" spans="1:16" ht="23.25" customHeight="1" thickBot="1" x14ac:dyDescent="0.25">
      <c r="A6" s="8"/>
      <c r="B6" s="9"/>
      <c r="C6" s="21"/>
      <c r="D6" s="21"/>
      <c r="E6" s="21"/>
      <c r="F6" s="21"/>
      <c r="G6" s="21"/>
      <c r="H6" s="21"/>
      <c r="I6" s="21"/>
      <c r="J6" s="21"/>
      <c r="K6" s="21"/>
      <c r="L6" s="23"/>
    </row>
    <row r="7" spans="1:16" ht="48" customHeight="1" thickBot="1" x14ac:dyDescent="0.3">
      <c r="A7" s="10" t="s">
        <v>2</v>
      </c>
      <c r="B7" s="11" t="s">
        <v>3</v>
      </c>
      <c r="C7" s="12" t="s">
        <v>19</v>
      </c>
      <c r="D7" s="12" t="s">
        <v>20</v>
      </c>
      <c r="E7" s="12" t="s">
        <v>21</v>
      </c>
      <c r="F7" s="12" t="s">
        <v>22</v>
      </c>
      <c r="G7" s="61" t="s">
        <v>4</v>
      </c>
      <c r="H7" s="61" t="s">
        <v>5</v>
      </c>
      <c r="I7" s="61" t="s">
        <v>6</v>
      </c>
      <c r="J7" s="12" t="s">
        <v>7</v>
      </c>
      <c r="K7" s="13" t="s">
        <v>31</v>
      </c>
      <c r="L7" s="14" t="s">
        <v>23</v>
      </c>
    </row>
    <row r="8" spans="1:16" ht="20.25" customHeight="1" thickTop="1" thickBot="1" x14ac:dyDescent="0.3">
      <c r="A8" s="15"/>
      <c r="B8" s="16"/>
      <c r="C8" s="16"/>
      <c r="D8" s="17"/>
      <c r="E8" s="72" t="s">
        <v>8</v>
      </c>
      <c r="F8" s="73"/>
      <c r="G8" s="65">
        <v>8</v>
      </c>
      <c r="H8" s="65">
        <v>3.6</v>
      </c>
      <c r="I8" s="65">
        <v>60</v>
      </c>
      <c r="J8" s="56">
        <v>1.27</v>
      </c>
      <c r="K8" s="55"/>
      <c r="L8" s="18"/>
    </row>
    <row r="9" spans="1:16" ht="14.25" x14ac:dyDescent="0.2">
      <c r="A9" s="53" t="s">
        <v>60</v>
      </c>
      <c r="B9" s="53" t="s">
        <v>77</v>
      </c>
      <c r="C9" s="59">
        <v>214.9</v>
      </c>
      <c r="D9" s="60">
        <v>920.94</v>
      </c>
      <c r="E9" s="59">
        <v>59.8</v>
      </c>
      <c r="F9" s="59">
        <v>14.3</v>
      </c>
      <c r="G9" s="59">
        <v>6.9</v>
      </c>
      <c r="H9" s="59">
        <v>3.8</v>
      </c>
      <c r="I9" s="59">
        <v>61.2</v>
      </c>
      <c r="J9" s="57">
        <v>1.2849999999999999</v>
      </c>
      <c r="K9" s="48">
        <v>2.9153959999999999</v>
      </c>
      <c r="L9" s="46">
        <f t="shared" ref="L9:L41" si="0">ROUND($J$51 +($J$52*(H9-$H$8)*(56/100))+(($N$51-((O9*$J$51/56)+((2000-O9)*($J$54/2000))))*(56/O9)), 2)</f>
        <v>4.1399999999999997</v>
      </c>
      <c r="O9" s="19">
        <f t="shared" ref="O9:O41" si="1">(2000)*((0.01*$N$54)-0.48)/((0.01*G9)-0.48)</f>
        <v>1557.177615571776</v>
      </c>
      <c r="P9" s="19"/>
    </row>
    <row r="10" spans="1:16" ht="14.25" x14ac:dyDescent="0.2">
      <c r="A10" s="53" t="s">
        <v>44</v>
      </c>
      <c r="B10" s="53" t="s">
        <v>45</v>
      </c>
      <c r="C10" s="59">
        <v>208.5</v>
      </c>
      <c r="D10" s="60">
        <v>910.31</v>
      </c>
      <c r="E10" s="59">
        <v>57.2</v>
      </c>
      <c r="F10" s="59">
        <v>12.7</v>
      </c>
      <c r="G10" s="59">
        <v>7</v>
      </c>
      <c r="H10" s="59">
        <v>3.8</v>
      </c>
      <c r="I10" s="59">
        <v>61</v>
      </c>
      <c r="J10" s="57">
        <v>1.2390000000000001</v>
      </c>
      <c r="K10" s="48">
        <v>2.9038599999999999</v>
      </c>
      <c r="L10" s="47">
        <f t="shared" si="0"/>
        <v>4.1500000000000004</v>
      </c>
      <c r="O10" s="19">
        <f t="shared" si="1"/>
        <v>1560.9756097560974</v>
      </c>
      <c r="P10" s="19"/>
    </row>
    <row r="11" spans="1:16" ht="14.25" x14ac:dyDescent="0.2">
      <c r="A11" s="53" t="s">
        <v>50</v>
      </c>
      <c r="B11" s="53" t="s">
        <v>51</v>
      </c>
      <c r="C11" s="59">
        <v>200.4</v>
      </c>
      <c r="D11" s="60">
        <v>812.82</v>
      </c>
      <c r="E11" s="59">
        <v>58.6</v>
      </c>
      <c r="F11" s="59">
        <v>18.899999999999999</v>
      </c>
      <c r="G11" s="59">
        <v>6.8</v>
      </c>
      <c r="H11" s="59">
        <v>3.4</v>
      </c>
      <c r="I11" s="59">
        <v>62.1</v>
      </c>
      <c r="J11" s="57">
        <v>1.2729999999999999</v>
      </c>
      <c r="K11" s="48">
        <v>2.9261339999999993</v>
      </c>
      <c r="L11" s="47">
        <f t="shared" si="0"/>
        <v>4.0599999999999996</v>
      </c>
      <c r="O11" s="19">
        <f t="shared" si="1"/>
        <v>1553.3980582524271</v>
      </c>
      <c r="P11" s="19"/>
    </row>
    <row r="12" spans="1:16" ht="14.25" x14ac:dyDescent="0.2">
      <c r="A12" s="53" t="s">
        <v>46</v>
      </c>
      <c r="B12" s="53" t="s">
        <v>47</v>
      </c>
      <c r="C12" s="59">
        <v>198.9</v>
      </c>
      <c r="D12" s="60">
        <v>860.32</v>
      </c>
      <c r="E12" s="59">
        <v>59.5</v>
      </c>
      <c r="F12" s="59">
        <v>13.5</v>
      </c>
      <c r="G12" s="59">
        <v>8.1</v>
      </c>
      <c r="H12" s="59">
        <v>3.8</v>
      </c>
      <c r="I12" s="59">
        <v>60.1</v>
      </c>
      <c r="J12" s="57">
        <v>1.294</v>
      </c>
      <c r="K12" s="48">
        <v>2.8493329999999997</v>
      </c>
      <c r="L12" s="47">
        <f t="shared" si="0"/>
        <v>4.3</v>
      </c>
      <c r="O12" s="19">
        <f t="shared" si="1"/>
        <v>1604.0100250626565</v>
      </c>
      <c r="P12" s="19"/>
    </row>
    <row r="13" spans="1:16" ht="14.25" x14ac:dyDescent="0.2">
      <c r="A13" s="53" t="s">
        <v>42</v>
      </c>
      <c r="B13" s="53" t="s">
        <v>43</v>
      </c>
      <c r="C13" s="59">
        <v>197.9</v>
      </c>
      <c r="D13" s="60">
        <v>853.73</v>
      </c>
      <c r="E13" s="59">
        <v>57.2</v>
      </c>
      <c r="F13" s="59">
        <v>13.7</v>
      </c>
      <c r="G13" s="59">
        <v>7.7</v>
      </c>
      <c r="H13" s="59">
        <v>3.6</v>
      </c>
      <c r="I13" s="59">
        <v>60.6</v>
      </c>
      <c r="J13" s="57">
        <v>1.262</v>
      </c>
      <c r="K13" s="48">
        <v>2.8709549999999999</v>
      </c>
      <c r="L13" s="47">
        <f t="shared" si="0"/>
        <v>4.21</v>
      </c>
      <c r="O13" s="19">
        <f t="shared" si="1"/>
        <v>1588.0893300248138</v>
      </c>
      <c r="P13" s="19"/>
    </row>
    <row r="14" spans="1:16" ht="14.25" x14ac:dyDescent="0.2">
      <c r="A14" s="53" t="s">
        <v>46</v>
      </c>
      <c r="B14" s="53" t="s">
        <v>78</v>
      </c>
      <c r="C14" s="59">
        <v>197.9</v>
      </c>
      <c r="D14" s="60">
        <v>863.95</v>
      </c>
      <c r="E14" s="59">
        <v>58</v>
      </c>
      <c r="F14" s="59">
        <v>12.7</v>
      </c>
      <c r="G14" s="59">
        <v>6.9</v>
      </c>
      <c r="H14" s="59">
        <v>3.4</v>
      </c>
      <c r="I14" s="59">
        <v>61.5</v>
      </c>
      <c r="J14" s="57">
        <v>1.246</v>
      </c>
      <c r="K14" s="48">
        <v>2.917049</v>
      </c>
      <c r="L14" s="47">
        <f t="shared" si="0"/>
        <v>4.07</v>
      </c>
      <c r="O14" s="19">
        <f t="shared" si="1"/>
        <v>1557.177615571776</v>
      </c>
      <c r="P14" s="19"/>
    </row>
    <row r="15" spans="1:16" ht="14.25" x14ac:dyDescent="0.2">
      <c r="A15" s="53" t="s">
        <v>40</v>
      </c>
      <c r="B15" s="53" t="s">
        <v>73</v>
      </c>
      <c r="C15" s="59">
        <v>196.7</v>
      </c>
      <c r="D15" s="60">
        <v>854.82</v>
      </c>
      <c r="E15" s="59">
        <v>57.9</v>
      </c>
      <c r="F15" s="59">
        <v>13.1</v>
      </c>
      <c r="G15" s="59">
        <v>7</v>
      </c>
      <c r="H15" s="59">
        <v>3.6</v>
      </c>
      <c r="I15" s="59">
        <v>61.2</v>
      </c>
      <c r="J15" s="57">
        <v>1.2470000000000001</v>
      </c>
      <c r="K15" s="48">
        <v>2.9082339999999998</v>
      </c>
      <c r="L15" s="47">
        <f t="shared" si="0"/>
        <v>4.12</v>
      </c>
      <c r="O15" s="19">
        <f t="shared" si="1"/>
        <v>1560.9756097560974</v>
      </c>
      <c r="P15" s="19"/>
    </row>
    <row r="16" spans="1:16" ht="14.25" x14ac:dyDescent="0.2">
      <c r="A16" s="53" t="s">
        <v>69</v>
      </c>
      <c r="B16" s="53" t="s">
        <v>83</v>
      </c>
      <c r="C16" s="59">
        <v>196.4</v>
      </c>
      <c r="D16" s="60">
        <v>861.36</v>
      </c>
      <c r="E16" s="59">
        <v>57</v>
      </c>
      <c r="F16" s="59">
        <v>12.3</v>
      </c>
      <c r="G16" s="59">
        <v>6.9</v>
      </c>
      <c r="H16" s="59">
        <v>3.4</v>
      </c>
      <c r="I16" s="59">
        <v>61.5</v>
      </c>
      <c r="J16" s="57">
        <v>1.22</v>
      </c>
      <c r="K16" s="48">
        <v>2.9136949999999997</v>
      </c>
      <c r="L16" s="47">
        <f t="shared" si="0"/>
        <v>4.07</v>
      </c>
      <c r="O16" s="19">
        <f t="shared" si="1"/>
        <v>1557.177615571776</v>
      </c>
      <c r="P16" s="19"/>
    </row>
    <row r="17" spans="1:16" ht="14.25" x14ac:dyDescent="0.2">
      <c r="A17" s="53" t="s">
        <v>53</v>
      </c>
      <c r="B17" s="53" t="s">
        <v>72</v>
      </c>
      <c r="C17" s="59">
        <v>196.3</v>
      </c>
      <c r="D17" s="60">
        <v>853.69</v>
      </c>
      <c r="E17" s="59">
        <v>57.4</v>
      </c>
      <c r="F17" s="59">
        <v>13</v>
      </c>
      <c r="G17" s="59">
        <v>7.3</v>
      </c>
      <c r="H17" s="59">
        <v>3.3</v>
      </c>
      <c r="I17" s="59">
        <v>61.3</v>
      </c>
      <c r="J17" s="57">
        <v>1.224</v>
      </c>
      <c r="K17" s="48">
        <v>2.8934739999999999</v>
      </c>
      <c r="L17" s="47">
        <f t="shared" si="0"/>
        <v>4.1100000000000003</v>
      </c>
      <c r="O17" s="19">
        <f t="shared" si="1"/>
        <v>1572.4815724815724</v>
      </c>
      <c r="P17" s="19"/>
    </row>
    <row r="18" spans="1:16" ht="14.25" x14ac:dyDescent="0.2">
      <c r="A18" s="53" t="s">
        <v>60</v>
      </c>
      <c r="B18" s="53" t="s">
        <v>61</v>
      </c>
      <c r="C18" s="59">
        <v>195.1</v>
      </c>
      <c r="D18" s="60">
        <v>853.44</v>
      </c>
      <c r="E18" s="59">
        <v>56.6</v>
      </c>
      <c r="F18" s="59">
        <v>12.5</v>
      </c>
      <c r="G18" s="59">
        <v>7.1</v>
      </c>
      <c r="H18" s="59">
        <v>3.5</v>
      </c>
      <c r="I18" s="59">
        <v>61.5</v>
      </c>
      <c r="J18" s="57">
        <v>1.2609999999999999</v>
      </c>
      <c r="K18" s="48">
        <v>2.9061089999999998</v>
      </c>
      <c r="L18" s="47">
        <f t="shared" si="0"/>
        <v>4.12</v>
      </c>
      <c r="O18" s="19">
        <f t="shared" si="1"/>
        <v>1564.7921760391196</v>
      </c>
      <c r="P18" s="19"/>
    </row>
    <row r="19" spans="1:16" ht="14.25" x14ac:dyDescent="0.2">
      <c r="A19" s="53" t="s">
        <v>69</v>
      </c>
      <c r="B19" s="53" t="s">
        <v>70</v>
      </c>
      <c r="C19" s="59">
        <v>193.6</v>
      </c>
      <c r="D19" s="60">
        <v>845.94</v>
      </c>
      <c r="E19" s="59">
        <v>58.5</v>
      </c>
      <c r="F19" s="59">
        <v>12.6</v>
      </c>
      <c r="G19" s="59">
        <v>6.9</v>
      </c>
      <c r="H19" s="59">
        <v>3.4</v>
      </c>
      <c r="I19" s="59">
        <v>61.6</v>
      </c>
      <c r="J19" s="57">
        <v>1.2709999999999999</v>
      </c>
      <c r="K19" s="48">
        <v>2.920274</v>
      </c>
      <c r="L19" s="47">
        <f t="shared" si="0"/>
        <v>4.07</v>
      </c>
      <c r="O19" s="19">
        <f t="shared" si="1"/>
        <v>1557.177615571776</v>
      </c>
      <c r="P19" s="19"/>
    </row>
    <row r="20" spans="1:16" ht="14.25" x14ac:dyDescent="0.2">
      <c r="A20" s="53" t="s">
        <v>50</v>
      </c>
      <c r="B20" s="53" t="s">
        <v>82</v>
      </c>
      <c r="C20" s="59">
        <v>192.5</v>
      </c>
      <c r="D20" s="60">
        <v>840.11</v>
      </c>
      <c r="E20" s="59">
        <v>58</v>
      </c>
      <c r="F20" s="59">
        <v>12.7</v>
      </c>
      <c r="G20" s="59">
        <v>7</v>
      </c>
      <c r="H20" s="59">
        <v>3.6</v>
      </c>
      <c r="I20" s="59">
        <v>61.4</v>
      </c>
      <c r="J20" s="57">
        <v>1.236</v>
      </c>
      <c r="K20" s="48">
        <v>2.9068149999999999</v>
      </c>
      <c r="L20" s="47">
        <f t="shared" si="0"/>
        <v>4.12</v>
      </c>
      <c r="O20" s="19">
        <f t="shared" si="1"/>
        <v>1560.9756097560974</v>
      </c>
      <c r="P20" s="19"/>
    </row>
    <row r="21" spans="1:16" ht="14.25" x14ac:dyDescent="0.2">
      <c r="A21" s="53" t="s">
        <v>50</v>
      </c>
      <c r="B21" s="53" t="s">
        <v>68</v>
      </c>
      <c r="C21" s="59">
        <v>192.3</v>
      </c>
      <c r="D21" s="60">
        <v>833.66</v>
      </c>
      <c r="E21" s="59">
        <v>59.2</v>
      </c>
      <c r="F21" s="59">
        <v>13.3</v>
      </c>
      <c r="G21" s="59">
        <v>7</v>
      </c>
      <c r="H21" s="59">
        <v>3.5</v>
      </c>
      <c r="I21" s="59">
        <v>61.5</v>
      </c>
      <c r="J21" s="57">
        <v>1.2869999999999999</v>
      </c>
      <c r="K21" s="48">
        <v>2.9150649999999998</v>
      </c>
      <c r="L21" s="47">
        <f t="shared" si="0"/>
        <v>4.0999999999999996</v>
      </c>
      <c r="O21" s="19">
        <f t="shared" si="1"/>
        <v>1560.9756097560974</v>
      </c>
      <c r="P21" s="19"/>
    </row>
    <row r="22" spans="1:16" ht="14.25" x14ac:dyDescent="0.2">
      <c r="A22" s="53" t="s">
        <v>44</v>
      </c>
      <c r="B22" s="53" t="s">
        <v>75</v>
      </c>
      <c r="C22" s="59">
        <v>192.2</v>
      </c>
      <c r="D22" s="60">
        <v>824.5</v>
      </c>
      <c r="E22" s="59">
        <v>58.6</v>
      </c>
      <c r="F22" s="59">
        <v>14.2</v>
      </c>
      <c r="G22" s="59">
        <v>7.4</v>
      </c>
      <c r="H22" s="59">
        <v>3.3</v>
      </c>
      <c r="I22" s="59">
        <v>61.4</v>
      </c>
      <c r="J22" s="57">
        <v>1.2889999999999999</v>
      </c>
      <c r="K22" s="48">
        <v>2.8962569999999999</v>
      </c>
      <c r="L22" s="47">
        <f t="shared" si="0"/>
        <v>4.12</v>
      </c>
      <c r="O22" s="19">
        <f t="shared" si="1"/>
        <v>1576.3546798029554</v>
      </c>
      <c r="P22" s="19"/>
    </row>
    <row r="23" spans="1:16" ht="14.25" x14ac:dyDescent="0.2">
      <c r="A23" s="53" t="s">
        <v>44</v>
      </c>
      <c r="B23" s="53" t="s">
        <v>57</v>
      </c>
      <c r="C23" s="59">
        <v>191.4</v>
      </c>
      <c r="D23" s="60">
        <v>826.08</v>
      </c>
      <c r="E23" s="59">
        <v>58.6</v>
      </c>
      <c r="F23" s="59">
        <v>13.7</v>
      </c>
      <c r="G23" s="59">
        <v>6.9</v>
      </c>
      <c r="H23" s="59">
        <v>3.6</v>
      </c>
      <c r="I23" s="59">
        <v>61.4</v>
      </c>
      <c r="J23" s="57">
        <v>1.2729999999999999</v>
      </c>
      <c r="K23" s="48">
        <v>2.9171899999999997</v>
      </c>
      <c r="L23" s="47">
        <f t="shared" si="0"/>
        <v>4.1100000000000003</v>
      </c>
      <c r="O23" s="19">
        <f t="shared" si="1"/>
        <v>1557.177615571776</v>
      </c>
      <c r="P23" s="19"/>
    </row>
    <row r="24" spans="1:16" ht="14.25" x14ac:dyDescent="0.2">
      <c r="A24" s="53" t="s">
        <v>38</v>
      </c>
      <c r="B24" s="53" t="s">
        <v>52</v>
      </c>
      <c r="C24" s="59">
        <v>190</v>
      </c>
      <c r="D24" s="60">
        <v>824.6</v>
      </c>
      <c r="E24" s="59">
        <v>59.4</v>
      </c>
      <c r="F24" s="59">
        <v>13.2</v>
      </c>
      <c r="G24" s="59">
        <v>7.1</v>
      </c>
      <c r="H24" s="59">
        <v>3.7</v>
      </c>
      <c r="I24" s="59">
        <v>61</v>
      </c>
      <c r="J24" s="57">
        <v>1.2809999999999999</v>
      </c>
      <c r="K24" s="48">
        <v>2.9053469999999999</v>
      </c>
      <c r="L24" s="47">
        <f t="shared" si="0"/>
        <v>4.1500000000000004</v>
      </c>
      <c r="O24" s="19">
        <f t="shared" si="1"/>
        <v>1564.7921760391196</v>
      </c>
      <c r="P24" s="19"/>
    </row>
    <row r="25" spans="1:16" ht="14.25" x14ac:dyDescent="0.2">
      <c r="A25" s="53" t="s">
        <v>48</v>
      </c>
      <c r="B25" s="53" t="s">
        <v>79</v>
      </c>
      <c r="C25" s="59">
        <v>189.8</v>
      </c>
      <c r="D25" s="60">
        <v>805.66</v>
      </c>
      <c r="E25" s="59">
        <v>57.6</v>
      </c>
      <c r="F25" s="59">
        <v>15.1</v>
      </c>
      <c r="G25" s="59">
        <v>7.3</v>
      </c>
      <c r="H25" s="59">
        <v>3.6</v>
      </c>
      <c r="I25" s="59">
        <v>60.8</v>
      </c>
      <c r="J25" s="57">
        <v>1.27</v>
      </c>
      <c r="K25" s="48">
        <v>2.8943949999999998</v>
      </c>
      <c r="L25" s="47">
        <f t="shared" si="0"/>
        <v>4.16</v>
      </c>
      <c r="O25" s="19">
        <f t="shared" si="1"/>
        <v>1572.4815724815724</v>
      </c>
      <c r="P25" s="19"/>
    </row>
    <row r="26" spans="1:16" ht="14.25" x14ac:dyDescent="0.2">
      <c r="A26" s="53" t="s">
        <v>53</v>
      </c>
      <c r="B26" s="53" t="s">
        <v>54</v>
      </c>
      <c r="C26" s="59">
        <v>187.9</v>
      </c>
      <c r="D26" s="60">
        <v>814.43</v>
      </c>
      <c r="E26" s="59">
        <v>58.4</v>
      </c>
      <c r="F26" s="59">
        <v>13.3</v>
      </c>
      <c r="G26" s="59">
        <v>7.7</v>
      </c>
      <c r="H26" s="59">
        <v>3.6</v>
      </c>
      <c r="I26" s="59">
        <v>60.7</v>
      </c>
      <c r="J26" s="57">
        <v>1.29</v>
      </c>
      <c r="K26" s="48">
        <v>2.8745669999999999</v>
      </c>
      <c r="L26" s="47">
        <f t="shared" si="0"/>
        <v>4.21</v>
      </c>
      <c r="O26" s="19">
        <f t="shared" si="1"/>
        <v>1588.0893300248138</v>
      </c>
      <c r="P26" s="19"/>
    </row>
    <row r="27" spans="1:16" ht="14.25" x14ac:dyDescent="0.2">
      <c r="A27" s="53" t="s">
        <v>58</v>
      </c>
      <c r="B27" s="53" t="s">
        <v>59</v>
      </c>
      <c r="C27" s="59">
        <v>187.4</v>
      </c>
      <c r="D27" s="60">
        <v>807.71</v>
      </c>
      <c r="E27" s="59">
        <v>59.5</v>
      </c>
      <c r="F27" s="59">
        <v>13.8</v>
      </c>
      <c r="G27" s="59">
        <v>7.5</v>
      </c>
      <c r="H27" s="59">
        <v>3.7</v>
      </c>
      <c r="I27" s="59">
        <v>60.8</v>
      </c>
      <c r="J27" s="57">
        <v>1.2909999999999999</v>
      </c>
      <c r="K27" s="48">
        <v>2.8842289999999995</v>
      </c>
      <c r="L27" s="47">
        <f t="shared" si="0"/>
        <v>4.2</v>
      </c>
      <c r="O27" s="19">
        <f t="shared" si="1"/>
        <v>1580.2469135802467</v>
      </c>
      <c r="P27" s="19"/>
    </row>
    <row r="28" spans="1:16" ht="14.25" x14ac:dyDescent="0.2">
      <c r="A28" s="53" t="s">
        <v>66</v>
      </c>
      <c r="B28" s="53" t="s">
        <v>81</v>
      </c>
      <c r="C28" s="59">
        <v>187</v>
      </c>
      <c r="D28" s="60">
        <v>809.87</v>
      </c>
      <c r="E28" s="59">
        <v>60.2</v>
      </c>
      <c r="F28" s="59">
        <v>13.4</v>
      </c>
      <c r="G28" s="59">
        <v>7</v>
      </c>
      <c r="H28" s="59">
        <v>3.7</v>
      </c>
      <c r="I28" s="59">
        <v>61.1</v>
      </c>
      <c r="J28" s="57">
        <v>1.2869999999999999</v>
      </c>
      <c r="K28" s="48">
        <v>2.9117229999999998</v>
      </c>
      <c r="L28" s="47">
        <f t="shared" si="0"/>
        <v>4.1399999999999997</v>
      </c>
      <c r="O28" s="19">
        <f t="shared" si="1"/>
        <v>1560.9756097560974</v>
      </c>
      <c r="P28" s="19"/>
    </row>
    <row r="29" spans="1:16" ht="14.25" x14ac:dyDescent="0.2">
      <c r="A29" s="53" t="s">
        <v>64</v>
      </c>
      <c r="B29" s="53" t="s">
        <v>65</v>
      </c>
      <c r="C29" s="59">
        <v>183.9</v>
      </c>
      <c r="D29" s="60">
        <v>797.1</v>
      </c>
      <c r="E29" s="59">
        <v>57.6</v>
      </c>
      <c r="F29" s="59">
        <v>13.3</v>
      </c>
      <c r="G29" s="59">
        <v>6.9</v>
      </c>
      <c r="H29" s="59">
        <v>3.9</v>
      </c>
      <c r="I29" s="59">
        <v>61.3</v>
      </c>
      <c r="J29" s="57">
        <v>1.252</v>
      </c>
      <c r="K29" s="48">
        <v>2.9094679999999999</v>
      </c>
      <c r="L29" s="47">
        <f t="shared" si="0"/>
        <v>4.16</v>
      </c>
      <c r="O29" s="19">
        <f t="shared" si="1"/>
        <v>1557.177615571776</v>
      </c>
      <c r="P29" s="19"/>
    </row>
    <row r="30" spans="1:16" ht="14.25" x14ac:dyDescent="0.2">
      <c r="A30" s="53" t="s">
        <v>40</v>
      </c>
      <c r="B30" s="53" t="s">
        <v>41</v>
      </c>
      <c r="C30" s="59">
        <v>183.7</v>
      </c>
      <c r="D30" s="60">
        <v>787.97</v>
      </c>
      <c r="E30" s="59">
        <v>59.9</v>
      </c>
      <c r="F30" s="59">
        <v>14.2</v>
      </c>
      <c r="G30" s="59">
        <v>7.9</v>
      </c>
      <c r="H30" s="59">
        <v>3.7</v>
      </c>
      <c r="I30" s="59">
        <v>60.5</v>
      </c>
      <c r="J30" s="57">
        <v>1.298</v>
      </c>
      <c r="K30" s="48">
        <v>2.8627239999999996</v>
      </c>
      <c r="L30" s="47">
        <f t="shared" si="0"/>
        <v>4.25</v>
      </c>
      <c r="O30" s="19">
        <f t="shared" si="1"/>
        <v>1596.009975062344</v>
      </c>
      <c r="P30" s="19"/>
    </row>
    <row r="31" spans="1:16" ht="14.25" x14ac:dyDescent="0.2">
      <c r="A31" s="53" t="s">
        <v>38</v>
      </c>
      <c r="B31" s="53" t="s">
        <v>39</v>
      </c>
      <c r="C31" s="59">
        <v>181.8</v>
      </c>
      <c r="D31" s="60">
        <v>784.62</v>
      </c>
      <c r="E31" s="59">
        <v>59.8</v>
      </c>
      <c r="F31" s="59">
        <v>13.7</v>
      </c>
      <c r="G31" s="59">
        <v>7.7</v>
      </c>
      <c r="H31" s="59">
        <v>3.6</v>
      </c>
      <c r="I31" s="59">
        <v>60.8</v>
      </c>
      <c r="J31" s="57">
        <v>1.2989999999999999</v>
      </c>
      <c r="K31" s="48">
        <v>2.8757280000000001</v>
      </c>
      <c r="L31" s="47">
        <f t="shared" si="0"/>
        <v>4.21</v>
      </c>
      <c r="O31" s="19">
        <f t="shared" si="1"/>
        <v>1588.0893300248138</v>
      </c>
      <c r="P31" s="19"/>
    </row>
    <row r="32" spans="1:16" ht="14.25" x14ac:dyDescent="0.2">
      <c r="A32" s="53" t="s">
        <v>46</v>
      </c>
      <c r="B32" s="53" t="s">
        <v>62</v>
      </c>
      <c r="C32" s="59">
        <v>180.6</v>
      </c>
      <c r="D32" s="60">
        <v>777.46</v>
      </c>
      <c r="E32" s="59">
        <v>60</v>
      </c>
      <c r="F32" s="59">
        <v>13.9</v>
      </c>
      <c r="G32" s="59">
        <v>7.5</v>
      </c>
      <c r="H32" s="59">
        <v>3.5</v>
      </c>
      <c r="I32" s="59">
        <v>61</v>
      </c>
      <c r="J32" s="57">
        <v>1.296</v>
      </c>
      <c r="K32" s="48">
        <v>2.8882159999999999</v>
      </c>
      <c r="L32" s="47">
        <f t="shared" si="0"/>
        <v>4.17</v>
      </c>
      <c r="O32" s="19">
        <f t="shared" si="1"/>
        <v>1580.2469135802467</v>
      </c>
      <c r="P32" s="19"/>
    </row>
    <row r="33" spans="1:16" ht="14.25" x14ac:dyDescent="0.2">
      <c r="A33" s="53" t="s">
        <v>58</v>
      </c>
      <c r="B33" s="53" t="s">
        <v>76</v>
      </c>
      <c r="C33" s="59">
        <v>180.4</v>
      </c>
      <c r="D33" s="60">
        <v>763.86</v>
      </c>
      <c r="E33" s="59">
        <v>59.3</v>
      </c>
      <c r="F33" s="59">
        <v>15.3</v>
      </c>
      <c r="G33" s="59">
        <v>7.4</v>
      </c>
      <c r="H33" s="59">
        <v>3.9</v>
      </c>
      <c r="I33" s="59">
        <v>60.7</v>
      </c>
      <c r="J33" s="57">
        <v>1.2689999999999999</v>
      </c>
      <c r="K33" s="48">
        <v>2.883651</v>
      </c>
      <c r="L33" s="47">
        <f t="shared" si="0"/>
        <v>4.22</v>
      </c>
      <c r="O33" s="19">
        <f t="shared" si="1"/>
        <v>1576.3546798029554</v>
      </c>
      <c r="P33" s="19"/>
    </row>
    <row r="34" spans="1:16" ht="14.25" x14ac:dyDescent="0.2">
      <c r="A34" s="53" t="s">
        <v>64</v>
      </c>
      <c r="B34" s="53" t="s">
        <v>80</v>
      </c>
      <c r="C34" s="59">
        <v>180.1</v>
      </c>
      <c r="D34" s="60">
        <v>764.49</v>
      </c>
      <c r="E34" s="59">
        <v>62</v>
      </c>
      <c r="F34" s="59">
        <v>15.1</v>
      </c>
      <c r="G34" s="59">
        <v>7.1</v>
      </c>
      <c r="H34" s="59">
        <v>3.4</v>
      </c>
      <c r="I34" s="59">
        <v>61.5</v>
      </c>
      <c r="J34" s="57">
        <v>1.294</v>
      </c>
      <c r="K34" s="48">
        <v>2.9120369999999998</v>
      </c>
      <c r="L34" s="47">
        <f t="shared" si="0"/>
        <v>4.0999999999999996</v>
      </c>
      <c r="O34" s="19">
        <f t="shared" si="1"/>
        <v>1564.7921760391196</v>
      </c>
      <c r="P34" s="19"/>
    </row>
    <row r="35" spans="1:16" ht="14.25" x14ac:dyDescent="0.2">
      <c r="A35" s="53" t="s">
        <v>40</v>
      </c>
      <c r="B35" s="53" t="s">
        <v>55</v>
      </c>
      <c r="C35" s="59">
        <v>179.5</v>
      </c>
      <c r="D35" s="60">
        <v>776.51</v>
      </c>
      <c r="E35" s="59">
        <v>58.7</v>
      </c>
      <c r="F35" s="59">
        <v>13.5</v>
      </c>
      <c r="G35" s="59">
        <v>7.3</v>
      </c>
      <c r="H35" s="59">
        <v>3.4</v>
      </c>
      <c r="I35" s="59">
        <v>61.2</v>
      </c>
      <c r="J35" s="57">
        <v>1.282</v>
      </c>
      <c r="K35" s="48">
        <v>2.8992849999999999</v>
      </c>
      <c r="L35" s="47">
        <f t="shared" si="0"/>
        <v>4.12</v>
      </c>
      <c r="O35" s="19">
        <f t="shared" si="1"/>
        <v>1572.4815724815724</v>
      </c>
      <c r="P35" s="19"/>
    </row>
    <row r="36" spans="1:16" ht="14.25" x14ac:dyDescent="0.2">
      <c r="A36" s="53" t="s">
        <v>38</v>
      </c>
      <c r="B36" s="53" t="s">
        <v>71</v>
      </c>
      <c r="C36" s="59">
        <v>175.2</v>
      </c>
      <c r="D36" s="60">
        <v>770.7</v>
      </c>
      <c r="E36" s="59">
        <v>58.4</v>
      </c>
      <c r="F36" s="59">
        <v>12</v>
      </c>
      <c r="G36" s="59">
        <v>6.8</v>
      </c>
      <c r="H36" s="59">
        <v>3.5</v>
      </c>
      <c r="I36" s="59">
        <v>61.6</v>
      </c>
      <c r="J36" s="57">
        <v>1.2689999999999999</v>
      </c>
      <c r="K36" s="48">
        <v>2.9239469999999996</v>
      </c>
      <c r="L36" s="47">
        <f t="shared" si="0"/>
        <v>4.08</v>
      </c>
      <c r="O36" s="19">
        <f t="shared" si="1"/>
        <v>1553.3980582524271</v>
      </c>
      <c r="P36" s="19"/>
    </row>
    <row r="37" spans="1:16" ht="14.25" x14ac:dyDescent="0.2">
      <c r="A37" s="53" t="s">
        <v>42</v>
      </c>
      <c r="B37" s="53" t="s">
        <v>74</v>
      </c>
      <c r="C37" s="59">
        <v>174.3</v>
      </c>
      <c r="D37" s="60">
        <v>744.11</v>
      </c>
      <c r="E37" s="59">
        <v>59</v>
      </c>
      <c r="F37" s="59">
        <v>14.6</v>
      </c>
      <c r="G37" s="59">
        <v>7.4</v>
      </c>
      <c r="H37" s="59">
        <v>3.2</v>
      </c>
      <c r="I37" s="59">
        <v>61.4</v>
      </c>
      <c r="J37" s="57">
        <v>1.2729999999999999</v>
      </c>
      <c r="K37" s="48">
        <v>2.8958639999999995</v>
      </c>
      <c r="L37" s="47">
        <f t="shared" si="0"/>
        <v>4.0999999999999996</v>
      </c>
      <c r="O37" s="19">
        <f t="shared" si="1"/>
        <v>1576.3546798029554</v>
      </c>
      <c r="P37" s="19"/>
    </row>
    <row r="38" spans="1:16" ht="14.25" x14ac:dyDescent="0.2">
      <c r="A38" s="53" t="s">
        <v>48</v>
      </c>
      <c r="B38" s="53" t="s">
        <v>49</v>
      </c>
      <c r="C38" s="59">
        <v>172.6</v>
      </c>
      <c r="D38" s="60">
        <v>743.92</v>
      </c>
      <c r="E38" s="59">
        <v>58.9</v>
      </c>
      <c r="F38" s="59">
        <v>13.8</v>
      </c>
      <c r="G38" s="59">
        <v>7.5</v>
      </c>
      <c r="H38" s="59">
        <v>3.5</v>
      </c>
      <c r="I38" s="59">
        <v>61</v>
      </c>
      <c r="J38" s="57">
        <v>1.292</v>
      </c>
      <c r="K38" s="48">
        <v>2.8876999999999997</v>
      </c>
      <c r="L38" s="47">
        <f t="shared" si="0"/>
        <v>4.17</v>
      </c>
      <c r="O38" s="19">
        <f t="shared" si="1"/>
        <v>1580.2469135802467</v>
      </c>
      <c r="P38" s="19"/>
    </row>
    <row r="39" spans="1:16" ht="14.25" x14ac:dyDescent="0.2">
      <c r="A39" s="53" t="s">
        <v>66</v>
      </c>
      <c r="B39" s="53" t="s">
        <v>67</v>
      </c>
      <c r="C39" s="59">
        <v>170.9</v>
      </c>
      <c r="D39" s="60">
        <v>747</v>
      </c>
      <c r="E39" s="59">
        <v>59.1</v>
      </c>
      <c r="F39" s="59">
        <v>12.6</v>
      </c>
      <c r="G39" s="59">
        <v>7.4</v>
      </c>
      <c r="H39" s="59">
        <v>3.9</v>
      </c>
      <c r="I39" s="59">
        <v>60.6</v>
      </c>
      <c r="J39" s="57">
        <v>1.2709999999999999</v>
      </c>
      <c r="K39" s="48">
        <v>2.8839090000000001</v>
      </c>
      <c r="L39" s="47">
        <f t="shared" si="0"/>
        <v>4.22</v>
      </c>
      <c r="O39" s="19">
        <f t="shared" si="1"/>
        <v>1576.3546798029554</v>
      </c>
      <c r="P39" s="19"/>
    </row>
    <row r="40" spans="1:16" ht="14.25" x14ac:dyDescent="0.2">
      <c r="A40" s="53" t="s">
        <v>42</v>
      </c>
      <c r="B40" s="53" t="s">
        <v>56</v>
      </c>
      <c r="C40" s="59">
        <v>170.2</v>
      </c>
      <c r="D40" s="60">
        <v>732.53</v>
      </c>
      <c r="E40" s="59">
        <v>59.5</v>
      </c>
      <c r="F40" s="59">
        <v>13.9</v>
      </c>
      <c r="G40" s="59">
        <v>6.8</v>
      </c>
      <c r="H40" s="59">
        <v>3.5</v>
      </c>
      <c r="I40" s="59">
        <v>61.6</v>
      </c>
      <c r="J40" s="57">
        <v>1.2769999999999999</v>
      </c>
      <c r="K40" s="48">
        <v>2.9249789999999996</v>
      </c>
      <c r="L40" s="47">
        <f t="shared" si="0"/>
        <v>4.08</v>
      </c>
      <c r="O40" s="19">
        <f t="shared" si="1"/>
        <v>1553.3980582524271</v>
      </c>
      <c r="P40" s="19"/>
    </row>
    <row r="41" spans="1:16" ht="14.25" x14ac:dyDescent="0.2">
      <c r="A41" s="53" t="s">
        <v>48</v>
      </c>
      <c r="B41" s="53" t="s">
        <v>63</v>
      </c>
      <c r="C41" s="59">
        <v>165</v>
      </c>
      <c r="D41" s="60">
        <v>705.57</v>
      </c>
      <c r="E41" s="59">
        <v>59.6</v>
      </c>
      <c r="F41" s="59">
        <v>14.5</v>
      </c>
      <c r="G41" s="59">
        <v>6.7</v>
      </c>
      <c r="H41" s="59">
        <v>3.5</v>
      </c>
      <c r="I41" s="59">
        <v>61.7</v>
      </c>
      <c r="J41" s="57">
        <v>1.2769999999999999</v>
      </c>
      <c r="K41" s="48">
        <v>2.9305809999999997</v>
      </c>
      <c r="L41" s="47">
        <f t="shared" si="0"/>
        <v>4.0599999999999996</v>
      </c>
      <c r="O41" s="19">
        <f t="shared" si="1"/>
        <v>1549.6368038740918</v>
      </c>
      <c r="P41" s="19"/>
    </row>
    <row r="42" spans="1:16" x14ac:dyDescent="0.2">
      <c r="A42" s="83" t="s">
        <v>9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5"/>
      <c r="O42" s="19"/>
      <c r="P42" s="19"/>
    </row>
    <row r="43" spans="1:16" ht="15" thickBot="1" x14ac:dyDescent="0.25">
      <c r="A43" s="53" t="s">
        <v>40</v>
      </c>
      <c r="B43" s="58" t="s">
        <v>37</v>
      </c>
      <c r="C43" s="59">
        <v>199.4</v>
      </c>
      <c r="D43" s="60">
        <v>862.39</v>
      </c>
      <c r="E43" s="59">
        <v>59.4</v>
      </c>
      <c r="F43" s="59">
        <v>13.5</v>
      </c>
      <c r="G43" s="59">
        <v>7</v>
      </c>
      <c r="H43" s="59">
        <v>3.7</v>
      </c>
      <c r="I43" s="59">
        <v>61.2</v>
      </c>
      <c r="J43" s="57">
        <v>1.282</v>
      </c>
      <c r="K43" s="48">
        <v>2.9110779999999998</v>
      </c>
      <c r="L43" s="45">
        <f>ROUND($J$51 +($J$52*(H43-$H$8)*(56/100))+(($N$51-((O43*$J$51/56)+((2000-O43)*($J$54/2000))))*(56/O43)), 2)</f>
        <v>4.1399999999999997</v>
      </c>
      <c r="O43" s="19">
        <f>(2000)*((0.01*$N$54)-0.48)/((0.01*G43)-0.48)</f>
        <v>1560.9756097560974</v>
      </c>
      <c r="P43" s="19"/>
    </row>
    <row r="44" spans="1:16" ht="23.25" customHeight="1" thickBot="1" x14ac:dyDescent="0.25">
      <c r="A44" s="20"/>
      <c r="B44" s="21"/>
      <c r="C44" s="21"/>
      <c r="D44" s="21"/>
      <c r="E44" s="21"/>
      <c r="F44" s="21"/>
      <c r="G44" s="22"/>
      <c r="H44" s="22"/>
      <c r="I44" s="22"/>
      <c r="J44" s="21"/>
      <c r="K44" s="21"/>
      <c r="L44" s="23"/>
    </row>
    <row r="45" spans="1:16" ht="17.25" x14ac:dyDescent="0.25">
      <c r="A45" s="24" t="s">
        <v>15</v>
      </c>
      <c r="B45" s="25"/>
      <c r="C45" s="26">
        <f t="shared" ref="C45:L45" si="2">AVERAGE(C9:C41)</f>
        <v>188.03939393939396</v>
      </c>
      <c r="D45" s="49">
        <f t="shared" si="2"/>
        <v>811.3266666666666</v>
      </c>
      <c r="E45" s="26">
        <f t="shared" si="2"/>
        <v>58.757575757575765</v>
      </c>
      <c r="F45" s="26">
        <f t="shared" si="2"/>
        <v>13.709090909090909</v>
      </c>
      <c r="G45" s="26">
        <f t="shared" si="2"/>
        <v>7.2090909090909099</v>
      </c>
      <c r="H45" s="26">
        <f t="shared" si="2"/>
        <v>3.5696969696969707</v>
      </c>
      <c r="I45" s="26">
        <f t="shared" si="2"/>
        <v>61.169696969696957</v>
      </c>
      <c r="J45" s="27">
        <f t="shared" si="2"/>
        <v>1.2719696969696968</v>
      </c>
      <c r="K45" s="27">
        <f t="shared" si="2"/>
        <v>2.9002481818181813</v>
      </c>
      <c r="L45" s="41">
        <f t="shared" si="2"/>
        <v>4.1415151515151507</v>
      </c>
    </row>
    <row r="46" spans="1:16" ht="17.25" x14ac:dyDescent="0.25">
      <c r="A46" s="28" t="s">
        <v>16</v>
      </c>
      <c r="B46" s="29"/>
      <c r="C46" s="30">
        <f t="shared" ref="C46:L46" si="3">STDEV(C9:C41)</f>
        <v>11.22736443343727</v>
      </c>
      <c r="D46" s="50">
        <f t="shared" si="3"/>
        <v>50.126755060712512</v>
      </c>
      <c r="E46" s="30">
        <f t="shared" si="3"/>
        <v>1.1247306074762695</v>
      </c>
      <c r="F46" s="30">
        <f t="shared" si="3"/>
        <v>1.242317299536343</v>
      </c>
      <c r="G46" s="30">
        <f t="shared" si="3"/>
        <v>0.3538746568027622</v>
      </c>
      <c r="H46" s="30">
        <f t="shared" si="3"/>
        <v>0.18111606859423129</v>
      </c>
      <c r="I46" s="30">
        <f t="shared" si="3"/>
        <v>0.4224074221684917</v>
      </c>
      <c r="J46" s="31">
        <f t="shared" si="3"/>
        <v>2.1297718258778395E-2</v>
      </c>
      <c r="K46" s="31">
        <f t="shared" si="3"/>
        <v>1.9554620623164952E-2</v>
      </c>
      <c r="L46" s="42">
        <f t="shared" si="3"/>
        <v>5.9902066539958131E-2</v>
      </c>
    </row>
    <row r="47" spans="1:16" ht="17.25" x14ac:dyDescent="0.25">
      <c r="A47" s="32" t="s">
        <v>17</v>
      </c>
      <c r="B47" s="33"/>
      <c r="C47" s="34">
        <f t="shared" ref="C47:L47" si="4">MAX(C9:C41)</f>
        <v>214.9</v>
      </c>
      <c r="D47" s="51">
        <f t="shared" si="4"/>
        <v>920.94</v>
      </c>
      <c r="E47" s="34">
        <f t="shared" si="4"/>
        <v>62</v>
      </c>
      <c r="F47" s="34">
        <f t="shared" si="4"/>
        <v>18.899999999999999</v>
      </c>
      <c r="G47" s="34">
        <f t="shared" si="4"/>
        <v>8.1</v>
      </c>
      <c r="H47" s="34">
        <f t="shared" si="4"/>
        <v>3.9</v>
      </c>
      <c r="I47" s="34">
        <f t="shared" si="4"/>
        <v>62.1</v>
      </c>
      <c r="J47" s="35">
        <f t="shared" si="4"/>
        <v>1.2989999999999999</v>
      </c>
      <c r="K47" s="35">
        <f t="shared" si="4"/>
        <v>2.9305809999999997</v>
      </c>
      <c r="L47" s="43">
        <f t="shared" si="4"/>
        <v>4.3</v>
      </c>
    </row>
    <row r="48" spans="1:16" ht="18" thickBot="1" x14ac:dyDescent="0.3">
      <c r="A48" s="36" t="s">
        <v>18</v>
      </c>
      <c r="B48" s="37"/>
      <c r="C48" s="38">
        <f t="shared" ref="C48:L48" si="5">MIN(C9:C41)</f>
        <v>165</v>
      </c>
      <c r="D48" s="52">
        <f t="shared" si="5"/>
        <v>705.57</v>
      </c>
      <c r="E48" s="38">
        <f t="shared" si="5"/>
        <v>56.6</v>
      </c>
      <c r="F48" s="38">
        <f t="shared" si="5"/>
        <v>12</v>
      </c>
      <c r="G48" s="38">
        <f t="shared" si="5"/>
        <v>6.7</v>
      </c>
      <c r="H48" s="38">
        <f t="shared" si="5"/>
        <v>3.2</v>
      </c>
      <c r="I48" s="38">
        <f t="shared" si="5"/>
        <v>60.1</v>
      </c>
      <c r="J48" s="39">
        <f t="shared" si="5"/>
        <v>1.22</v>
      </c>
      <c r="K48" s="39">
        <f t="shared" si="5"/>
        <v>2.8493329999999997</v>
      </c>
      <c r="L48" s="44">
        <f t="shared" si="5"/>
        <v>4.0599999999999996</v>
      </c>
    </row>
    <row r="49" spans="1:14" ht="15" x14ac:dyDescent="0.25">
      <c r="A49" s="110" t="s">
        <v>32</v>
      </c>
      <c r="B49" s="111"/>
      <c r="C49" s="111"/>
      <c r="D49" s="111"/>
      <c r="E49" s="111"/>
      <c r="F49" s="111"/>
      <c r="G49" s="112"/>
      <c r="H49" s="93"/>
      <c r="I49" s="94"/>
      <c r="J49" s="94"/>
      <c r="K49" s="94"/>
      <c r="L49" s="95"/>
    </row>
    <row r="50" spans="1:14" ht="16.5" thickBot="1" x14ac:dyDescent="0.3">
      <c r="A50" s="107" t="s">
        <v>33</v>
      </c>
      <c r="B50" s="108"/>
      <c r="C50" s="108"/>
      <c r="D50" s="108"/>
      <c r="E50" s="108"/>
      <c r="F50" s="108"/>
      <c r="G50" s="109"/>
      <c r="H50" s="104" t="s">
        <v>24</v>
      </c>
      <c r="I50" s="105"/>
      <c r="J50" s="105"/>
      <c r="K50" s="105"/>
      <c r="L50" s="106"/>
      <c r="N50" s="40" t="s">
        <v>25</v>
      </c>
    </row>
    <row r="51" spans="1:14" ht="15.75" thickBot="1" x14ac:dyDescent="0.3">
      <c r="A51" s="100" t="s">
        <v>10</v>
      </c>
      <c r="B51" s="101"/>
      <c r="C51" s="101"/>
      <c r="D51" s="101"/>
      <c r="E51" s="101"/>
      <c r="F51" s="101"/>
      <c r="G51" s="101"/>
      <c r="H51" s="86" t="s">
        <v>26</v>
      </c>
      <c r="I51" s="87"/>
      <c r="J51" s="62">
        <v>4.25</v>
      </c>
      <c r="K51" s="62"/>
      <c r="L51" s="90"/>
      <c r="N51">
        <f>($N$52*$J$51/56)+($N$53*$J$54/2000)</f>
        <v>189.02857142857147</v>
      </c>
    </row>
    <row r="52" spans="1:14" ht="16.5" x14ac:dyDescent="0.2">
      <c r="A52" s="98" t="s">
        <v>12</v>
      </c>
      <c r="B52" s="99"/>
      <c r="C52" s="99"/>
      <c r="D52" s="99"/>
      <c r="E52" s="99"/>
      <c r="F52" s="99"/>
      <c r="G52" s="99"/>
      <c r="H52" s="88" t="s">
        <v>27</v>
      </c>
      <c r="I52" s="89"/>
      <c r="J52" s="57">
        <v>0.315</v>
      </c>
      <c r="K52" s="54"/>
      <c r="L52" s="91"/>
      <c r="N52">
        <f>2000*((0.01*$N$54)-0.48)/((0.01*$G$8)-0.48)</f>
        <v>1599.9999999999998</v>
      </c>
    </row>
    <row r="53" spans="1:14" ht="16.5" x14ac:dyDescent="0.2">
      <c r="A53" s="96" t="s">
        <v>36</v>
      </c>
      <c r="B53" s="97"/>
      <c r="C53" s="97"/>
      <c r="D53" s="97"/>
      <c r="E53" s="97"/>
      <c r="F53" s="97"/>
      <c r="G53" s="97"/>
      <c r="H53" s="88" t="s">
        <v>28</v>
      </c>
      <c r="I53" s="89"/>
      <c r="J53" s="48">
        <v>118</v>
      </c>
      <c r="K53" s="54"/>
      <c r="L53" s="91"/>
      <c r="N53">
        <f>2000-N52</f>
        <v>400.00000000000023</v>
      </c>
    </row>
    <row r="54" spans="1:14" ht="18.75" customHeight="1" thickBot="1" x14ac:dyDescent="0.25">
      <c r="A54" s="96" t="s">
        <v>30</v>
      </c>
      <c r="B54" s="97"/>
      <c r="C54" s="97"/>
      <c r="D54" s="97"/>
      <c r="E54" s="97"/>
      <c r="F54" s="97"/>
      <c r="G54" s="97"/>
      <c r="H54" s="121" t="s">
        <v>29</v>
      </c>
      <c r="I54" s="122"/>
      <c r="J54" s="63">
        <v>338</v>
      </c>
      <c r="K54" s="64"/>
      <c r="L54" s="92"/>
      <c r="N54">
        <v>16</v>
      </c>
    </row>
    <row r="55" spans="1:14" ht="32.25" customHeight="1" x14ac:dyDescent="0.2">
      <c r="A55" s="102" t="s">
        <v>13</v>
      </c>
      <c r="B55" s="103"/>
      <c r="C55" s="103"/>
      <c r="D55" s="103"/>
      <c r="E55" s="103"/>
      <c r="F55" s="103"/>
      <c r="G55" s="103"/>
      <c r="H55" s="113"/>
      <c r="I55" s="114"/>
      <c r="J55" s="114"/>
      <c r="K55" s="114"/>
      <c r="L55" s="90"/>
    </row>
    <row r="56" spans="1:14" ht="34.5" customHeight="1" x14ac:dyDescent="0.2">
      <c r="A56" s="102" t="s">
        <v>14</v>
      </c>
      <c r="B56" s="103"/>
      <c r="C56" s="103"/>
      <c r="D56" s="103"/>
      <c r="E56" s="103"/>
      <c r="F56" s="103"/>
      <c r="G56" s="103"/>
      <c r="H56" s="115"/>
      <c r="I56" s="116"/>
      <c r="J56" s="116"/>
      <c r="K56" s="116"/>
      <c r="L56" s="91"/>
    </row>
    <row r="57" spans="1:14" ht="13.5" thickBot="1" x14ac:dyDescent="0.25">
      <c r="A57" s="119" t="s">
        <v>35</v>
      </c>
      <c r="B57" s="120"/>
      <c r="C57" s="120"/>
      <c r="D57" s="120"/>
      <c r="E57" s="120"/>
      <c r="F57" s="120"/>
      <c r="G57" s="120"/>
      <c r="H57" s="117"/>
      <c r="I57" s="118"/>
      <c r="J57" s="118"/>
      <c r="K57" s="118"/>
      <c r="L57" s="92"/>
    </row>
  </sheetData>
  <mergeCells count="26">
    <mergeCell ref="A55:G55"/>
    <mergeCell ref="H50:L50"/>
    <mergeCell ref="A50:G50"/>
    <mergeCell ref="A49:G49"/>
    <mergeCell ref="H55:L57"/>
    <mergeCell ref="A56:G56"/>
    <mergeCell ref="A57:G57"/>
    <mergeCell ref="H54:I54"/>
    <mergeCell ref="A42:L42"/>
    <mergeCell ref="H51:I51"/>
    <mergeCell ref="H52:I52"/>
    <mergeCell ref="H53:I53"/>
    <mergeCell ref="L51:L54"/>
    <mergeCell ref="H49:L49"/>
    <mergeCell ref="A54:G54"/>
    <mergeCell ref="A53:G53"/>
    <mergeCell ref="A52:G52"/>
    <mergeCell ref="A51:G51"/>
    <mergeCell ref="G1:L2"/>
    <mergeCell ref="D3:L3"/>
    <mergeCell ref="G4:L4"/>
    <mergeCell ref="E8:F8"/>
    <mergeCell ref="C4:F4"/>
    <mergeCell ref="C2:F2"/>
    <mergeCell ref="C1:F1"/>
    <mergeCell ref="C5:L5"/>
  </mergeCells>
  <phoneticPr fontId="0" type="noConversion"/>
  <conditionalFormatting sqref="C9:C41">
    <cfRule type="cellIs" dxfId="7" priority="1" stopIfTrue="1" operator="equal">
      <formula>$C$47</formula>
    </cfRule>
  </conditionalFormatting>
  <conditionalFormatting sqref="D9:D41">
    <cfRule type="cellIs" dxfId="6" priority="2" stopIfTrue="1" operator="equal">
      <formula>$D$47</formula>
    </cfRule>
  </conditionalFormatting>
  <conditionalFormatting sqref="E9:E41">
    <cfRule type="cellIs" dxfId="5" priority="3" stopIfTrue="1" operator="equal">
      <formula>$E$47</formula>
    </cfRule>
  </conditionalFormatting>
  <conditionalFormatting sqref="G9:G41">
    <cfRule type="cellIs" dxfId="4" priority="4" stopIfTrue="1" operator="equal">
      <formula>$G$47</formula>
    </cfRule>
  </conditionalFormatting>
  <conditionalFormatting sqref="H9:H41">
    <cfRule type="cellIs" dxfId="3" priority="5" stopIfTrue="1" operator="equal">
      <formula>$H$47</formula>
    </cfRule>
  </conditionalFormatting>
  <conditionalFormatting sqref="I9:I41">
    <cfRule type="cellIs" dxfId="2" priority="6" stopIfTrue="1" operator="equal">
      <formula>$I$47</formula>
    </cfRule>
  </conditionalFormatting>
  <conditionalFormatting sqref="J9:K41">
    <cfRule type="cellIs" dxfId="1" priority="7" stopIfTrue="1" operator="equal">
      <formula>$J$47</formula>
    </cfRule>
  </conditionalFormatting>
  <conditionalFormatting sqref="L9:L41">
    <cfRule type="cellIs" dxfId="0" priority="8" stopIfTrue="1" operator="equal">
      <formula>$L$47</formula>
    </cfRule>
  </conditionalFormatting>
  <printOptions horizontalCentered="1" verticalCentered="1"/>
  <pageMargins left="0" right="0" top="0" bottom="0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2008-09-16T14:07:54Z</cp:lastPrinted>
  <dcterms:created xsi:type="dcterms:W3CDTF">1998-10-01T19:23:01Z</dcterms:created>
  <dcterms:modified xsi:type="dcterms:W3CDTF">2016-04-14T17:35:15Z</dcterms:modified>
</cp:coreProperties>
</file>